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passmark.net\corp\Exam Operations\QP Production\2026\Higher\Accounting\Question Paper\Marking Instruction\Amended and Prep\"/>
    </mc:Choice>
  </mc:AlternateContent>
  <xr:revisionPtr revIDLastSave="0" documentId="13_ncr:1_{DFECB1AC-2DFE-4996-B429-F149111FD40E}" xr6:coauthVersionLast="47" xr6:coauthVersionMax="47" xr10:uidLastSave="{00000000-0000-0000-0000-000000000000}"/>
  <bookViews>
    <workbookView xWindow="28680" yWindow="-120" windowWidth="29040" windowHeight="15720" xr2:uid="{C2519568-91A4-45C8-8455-36CA4F085411}"/>
  </bookViews>
  <sheets>
    <sheet name="Q1 (a)(i)" sheetId="3" r:id="rId1"/>
    <sheet name="Q1 (a)(ii)" sheetId="4" r:id="rId2"/>
    <sheet name="Q1 (b)" sheetId="5" r:id="rId3"/>
    <sheet name="Q2 PART A" sheetId="9" r:id="rId4"/>
    <sheet name="Q2 PART B" sheetId="8" r:id="rId5"/>
    <sheet name="Q2 PART C a" sheetId="7" r:id="rId6"/>
    <sheet name="Q2 PART C b" sheetId="13" r:id="rId7"/>
    <sheet name="Q2 PART C c" sheetId="14" r:id="rId8"/>
    <sheet name="Q3" sheetId="10" r:id="rId9"/>
    <sheet name="Q4 (a)-(c)" sheetId="11" r:id="rId10"/>
    <sheet name="Q4 (d)" sheetId="12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3" l="1"/>
  <c r="C7" i="13"/>
  <c r="E15" i="14"/>
  <c r="C15" i="14"/>
  <c r="C9" i="14"/>
  <c r="G13" i="14" s="1"/>
  <c r="G15" i="14" s="1"/>
  <c r="C5" i="14"/>
  <c r="C7" i="14" s="1"/>
  <c r="I15" i="14" l="1"/>
  <c r="I17" i="14"/>
  <c r="C20" i="14" s="1"/>
  <c r="C21" i="14" s="1"/>
  <c r="H29" i="13" l="1"/>
  <c r="G28" i="13"/>
  <c r="E28" i="13"/>
  <c r="C28" i="13"/>
  <c r="G11" i="13"/>
  <c r="E19" i="13" s="1"/>
  <c r="E11" i="13"/>
  <c r="C11" i="13"/>
  <c r="E18" i="13" s="1"/>
  <c r="G18" i="13" s="1"/>
  <c r="G5" i="13"/>
  <c r="G7" i="13" s="1"/>
  <c r="G12" i="4"/>
  <c r="I8" i="11"/>
  <c r="I9" i="11"/>
  <c r="I10" i="11"/>
  <c r="I11" i="11"/>
  <c r="I7" i="11"/>
  <c r="E12" i="3"/>
  <c r="E13" i="3" s="1"/>
  <c r="E15" i="3" s="1"/>
  <c r="E17" i="3" s="1"/>
  <c r="E21" i="4"/>
  <c r="G42" i="3"/>
  <c r="G19" i="13" l="1"/>
  <c r="E20" i="13" s="1"/>
  <c r="H28" i="13"/>
  <c r="H30" i="13" s="1"/>
  <c r="H34" i="11"/>
  <c r="C34" i="11"/>
  <c r="I26" i="11"/>
  <c r="I27" i="11" s="1"/>
  <c r="I28" i="11" s="1"/>
  <c r="I29" i="11" s="1"/>
  <c r="I30" i="11" s="1"/>
  <c r="D26" i="11"/>
  <c r="D27" i="11" s="1"/>
  <c r="D28" i="11" s="1"/>
  <c r="D29" i="11" s="1"/>
  <c r="D30" i="11" s="1"/>
  <c r="H24" i="11"/>
  <c r="C24" i="11"/>
  <c r="H19" i="11"/>
  <c r="D19" i="11"/>
  <c r="J11" i="11"/>
  <c r="D11" i="11"/>
  <c r="E11" i="11" s="1"/>
  <c r="J10" i="11"/>
  <c r="D10" i="11"/>
  <c r="E10" i="11" s="1"/>
  <c r="J9" i="11"/>
  <c r="D9" i="11"/>
  <c r="E9" i="11" s="1"/>
  <c r="J8" i="11"/>
  <c r="D8" i="11"/>
  <c r="E8" i="11" s="1"/>
  <c r="J7" i="11"/>
  <c r="D7" i="11"/>
  <c r="E7" i="11" s="1"/>
  <c r="D4" i="11"/>
  <c r="E27" i="10"/>
  <c r="E15" i="10"/>
  <c r="E6" i="10"/>
  <c r="E7" i="10" s="1"/>
  <c r="E9" i="10" s="1"/>
  <c r="E11" i="10" s="1"/>
  <c r="E16" i="10" l="1"/>
  <c r="E28" i="10"/>
  <c r="E30" i="10" s="1"/>
  <c r="E32" i="10" s="1"/>
  <c r="E33" i="10" s="1"/>
  <c r="J12" i="11"/>
  <c r="J13" i="11" s="1"/>
  <c r="E12" i="11"/>
  <c r="E13" i="11" s="1"/>
  <c r="H33" i="11"/>
  <c r="J33" i="11" s="1"/>
  <c r="C33" i="11"/>
  <c r="E33" i="11" s="1"/>
  <c r="I11" i="9"/>
  <c r="H11" i="9"/>
  <c r="H10" i="9"/>
  <c r="E9" i="9"/>
  <c r="I8" i="9"/>
  <c r="I9" i="9" s="1"/>
  <c r="H8" i="9"/>
  <c r="E7" i="9"/>
  <c r="K6" i="9"/>
  <c r="K7" i="9" s="1"/>
  <c r="J7" i="9" s="1"/>
  <c r="I13" i="8"/>
  <c r="E7" i="8"/>
  <c r="M6" i="8"/>
  <c r="E6" i="8"/>
  <c r="G25" i="7"/>
  <c r="E25" i="7"/>
  <c r="C25" i="7"/>
  <c r="H16" i="7"/>
  <c r="H17" i="7" s="1"/>
  <c r="F16" i="7"/>
  <c r="F17" i="7" s="1"/>
  <c r="D16" i="7"/>
  <c r="D17" i="7" s="1"/>
  <c r="H25" i="7" l="1"/>
  <c r="H27" i="7" s="1"/>
  <c r="K8" i="9"/>
  <c r="J8" i="9" l="1"/>
  <c r="K9" i="9"/>
  <c r="J9" i="9" l="1"/>
  <c r="K10" i="9"/>
  <c r="K11" i="9" l="1"/>
  <c r="J11" i="9" s="1"/>
  <c r="J10" i="9"/>
  <c r="G41" i="4" l="1"/>
  <c r="G42" i="4" s="1"/>
  <c r="E27" i="4"/>
  <c r="G28" i="4" s="1"/>
  <c r="E9" i="4"/>
  <c r="C9" i="4"/>
  <c r="G8" i="4"/>
  <c r="G7" i="4"/>
  <c r="G6" i="4"/>
  <c r="G34" i="3"/>
  <c r="G30" i="3"/>
  <c r="G19" i="3"/>
  <c r="G7" i="3"/>
  <c r="G9" i="4" l="1"/>
  <c r="G13" i="4" s="1"/>
  <c r="G20" i="3"/>
  <c r="G31" i="3" s="1"/>
  <c r="G35" i="3" s="1"/>
  <c r="G29" i="4" l="1"/>
  <c r="G33" i="4" s="1"/>
  <c r="G36" i="3"/>
  <c r="G37" i="3" s="1"/>
  <c r="G39" i="3" s="1"/>
  <c r="G43" i="3" s="1"/>
</calcChain>
</file>

<file path=xl/sharedStrings.xml><?xml version="1.0" encoding="utf-8"?>
<sst xmlns="http://schemas.openxmlformats.org/spreadsheetml/2006/main" count="492" uniqueCount="317">
  <si>
    <t>Question 1</t>
  </si>
  <si>
    <t>Max Mark</t>
  </si>
  <si>
    <t>Additional Guidance</t>
  </si>
  <si>
    <t>(a) (i)</t>
  </si>
  <si>
    <r>
      <t>Income Statement of Kenmore Enterprises plc for the year ended 31 December Year 5</t>
    </r>
    <r>
      <rPr>
        <b/>
        <sz val="11"/>
        <color rgb="FF000000"/>
        <rFont val="Trebuchet MS"/>
        <family val="2"/>
      </rPr>
      <t xml:space="preserve"> </t>
    </r>
    <r>
      <rPr>
        <b/>
        <sz val="11"/>
        <color rgb="FFFF0000"/>
        <rFont val="Wingdings"/>
        <charset val="2"/>
      </rPr>
      <t>ü</t>
    </r>
  </si>
  <si>
    <t>£000</t>
  </si>
  <si>
    <t xml:space="preserve">Sales Revenue </t>
  </si>
  <si>
    <t>ü</t>
  </si>
  <si>
    <t>Less Sales Revenue Returns</t>
  </si>
  <si>
    <t>Net Sales Revenue</t>
  </si>
  <si>
    <t>Less Cost of Sales</t>
  </si>
  <si>
    <t>Opening Inventory</t>
  </si>
  <si>
    <t>Add Purchases</t>
  </si>
  <si>
    <t>Less Purchases Returns</t>
  </si>
  <si>
    <t>1 mark for Purchases and Purchases Returns</t>
  </si>
  <si>
    <t>Add Carriage In</t>
  </si>
  <si>
    <t>Less Closing Inventory</t>
  </si>
  <si>
    <t>1 mark for Opening and Closing Inventories</t>
  </si>
  <si>
    <t>Add Warehouse Electricity</t>
  </si>
  <si>
    <t>Cost of Sales</t>
  </si>
  <si>
    <r>
      <t>GROSS PROFIT</t>
    </r>
    <r>
      <rPr>
        <b/>
        <sz val="11"/>
        <color rgb="FF000000"/>
        <rFont val="Wingdings"/>
        <charset val="2"/>
      </rPr>
      <t xml:space="preserve"> </t>
    </r>
    <r>
      <rPr>
        <b/>
        <sz val="11"/>
        <color rgb="FFFF0000"/>
        <rFont val="Wingdings"/>
        <charset val="2"/>
      </rPr>
      <t>ü</t>
    </r>
  </si>
  <si>
    <t>Less Expenses</t>
  </si>
  <si>
    <t>Advertising (60-18)</t>
  </si>
  <si>
    <t>Administration Expenses</t>
  </si>
  <si>
    <t>Wages</t>
  </si>
  <si>
    <t>1 mark for Administration Expenses and Wages</t>
  </si>
  <si>
    <t>Net Discounts</t>
  </si>
  <si>
    <t>Electricity (80-4)</t>
  </si>
  <si>
    <t>Debenture Finance Cost (240 x 10%)</t>
  </si>
  <si>
    <t>Depreciation on Showroom Fittings (220 x 10%)</t>
  </si>
  <si>
    <t>Depreciation on Motor Vehicles</t>
  </si>
  <si>
    <t>1 mark for both Depreciation figures</t>
  </si>
  <si>
    <t>Add Other Income</t>
  </si>
  <si>
    <t>Dividends on Investments</t>
  </si>
  <si>
    <t>Decrease in Provision for Doubtful Debts (16-12)</t>
  </si>
  <si>
    <r>
      <t xml:space="preserve">Profit for Year before tax </t>
    </r>
    <r>
      <rPr>
        <b/>
        <sz val="11"/>
        <color rgb="FFFF0000"/>
        <rFont val="Wingdings"/>
        <charset val="2"/>
      </rPr>
      <t>ü</t>
    </r>
  </si>
  <si>
    <t>Less Corporation Tax @ 25%</t>
  </si>
  <si>
    <t>Profit for the Year after tax</t>
  </si>
  <si>
    <t>Add Unappropriated Profit</t>
  </si>
  <si>
    <t>Less</t>
  </si>
  <si>
    <t>Ordinary Dividend Paid</t>
  </si>
  <si>
    <t>Goodwill Written Down</t>
  </si>
  <si>
    <r>
      <t xml:space="preserve">Unappropriated Profit for the Year </t>
    </r>
    <r>
      <rPr>
        <b/>
        <sz val="11"/>
        <color rgb="FFFF0000"/>
        <rFont val="Wingdings"/>
        <charset val="2"/>
      </rPr>
      <t xml:space="preserve">ü </t>
    </r>
  </si>
  <si>
    <r>
      <t>Headings, labels, arithmetic and no extraneous</t>
    </r>
    <r>
      <rPr>
        <b/>
        <sz val="11"/>
        <color rgb="FFFF0000"/>
        <rFont val="Trebuchet MS"/>
        <family val="2"/>
      </rPr>
      <t xml:space="preserve"> (1)</t>
    </r>
  </si>
  <si>
    <t xml:space="preserve"> (a) (ii)</t>
  </si>
  <si>
    <r>
      <t>Statement of Financial Position of Kenmore Enterprises plc as at 31 December Year 5</t>
    </r>
    <r>
      <rPr>
        <b/>
        <sz val="11"/>
        <color theme="1"/>
        <rFont val="Trebuchet MS"/>
        <family val="2"/>
      </rPr>
      <t xml:space="preserve"> </t>
    </r>
    <r>
      <rPr>
        <b/>
        <sz val="11"/>
        <color rgb="FFFF0000"/>
        <rFont val="Wingdings"/>
        <charset val="2"/>
      </rPr>
      <t>ü</t>
    </r>
  </si>
  <si>
    <r>
      <t>Non-Current Assets</t>
    </r>
    <r>
      <rPr>
        <b/>
        <sz val="11"/>
        <color rgb="FFFF0000"/>
        <rFont val="Wingdings 2"/>
        <family val="1"/>
        <charset val="2"/>
      </rPr>
      <t>P</t>
    </r>
  </si>
  <si>
    <t>At Cost</t>
  </si>
  <si>
    <t>Agg Depn</t>
  </si>
  <si>
    <t>NBV</t>
  </si>
  <si>
    <t>Property</t>
  </si>
  <si>
    <t>1</t>
  </si>
  <si>
    <t>Non-Current Asset items must include all 3 figures to gain award</t>
  </si>
  <si>
    <t>Showroom Fittings</t>
  </si>
  <si>
    <t>Motor Vehicles</t>
  </si>
  <si>
    <t>Intangible Assets:</t>
  </si>
  <si>
    <t>Investments</t>
  </si>
  <si>
    <t>Investments and Goodwill must be shown below tangible Non-Current Assets to gain award</t>
  </si>
  <si>
    <t>Goodwill (72-25)</t>
  </si>
  <si>
    <t>Investments and Goodwill values should only be shown in the last financial column</t>
  </si>
  <si>
    <r>
      <t>Current Assets</t>
    </r>
    <r>
      <rPr>
        <b/>
        <sz val="11"/>
        <color rgb="FF000000"/>
        <rFont val="Trebuchet MS"/>
        <family val="2"/>
      </rPr>
      <t xml:space="preserve"> </t>
    </r>
    <r>
      <rPr>
        <b/>
        <sz val="11"/>
        <color rgb="FFFF0000"/>
        <rFont val="Wingdings 2"/>
        <family val="1"/>
        <charset val="2"/>
      </rPr>
      <t>P</t>
    </r>
  </si>
  <si>
    <t>Closing Inventory</t>
  </si>
  <si>
    <t>Cash and Cash Equivalents</t>
  </si>
  <si>
    <t>Award 1 mark for correct Closing Inventory and Cash and Cash Equivalents</t>
  </si>
  <si>
    <t xml:space="preserve">Trade Receivables </t>
  </si>
  <si>
    <t>Less Provision for Doubtful Debts</t>
  </si>
  <si>
    <t>Dividends Receivable</t>
  </si>
  <si>
    <t>Advertising Receivable</t>
  </si>
  <si>
    <t>Award 1 mark for correct Dividends Receivable and Advertising Receivable</t>
  </si>
  <si>
    <r>
      <t>Current Liabilities</t>
    </r>
    <r>
      <rPr>
        <b/>
        <sz val="11"/>
        <color rgb="FFFF0000"/>
        <rFont val="Trebuchet MS"/>
        <family val="2"/>
      </rPr>
      <t xml:space="preserve"> </t>
    </r>
    <r>
      <rPr>
        <b/>
        <sz val="11"/>
        <color rgb="FFFF0000"/>
        <rFont val="Wingdings 2"/>
        <family val="1"/>
        <charset val="2"/>
      </rPr>
      <t>P</t>
    </r>
  </si>
  <si>
    <t>Trade Payables</t>
  </si>
  <si>
    <t>Carriage In Payable</t>
  </si>
  <si>
    <t>Debenture Finance Cost Payable</t>
  </si>
  <si>
    <t>VAT</t>
  </si>
  <si>
    <t>Corporation Tax Payable</t>
  </si>
  <si>
    <t>4</t>
  </si>
  <si>
    <t>Award 4 marks for all 5 correct, 3 marks for 4 correct, 2 marks for 3 correct and 1 mark for 2 correct</t>
  </si>
  <si>
    <t>Working Equity</t>
  </si>
  <si>
    <t>Net Assets Employed</t>
  </si>
  <si>
    <r>
      <t>Less Non-Current Liabilities</t>
    </r>
    <r>
      <rPr>
        <b/>
        <sz val="11"/>
        <color rgb="FF000000"/>
        <rFont val="Trebuchet MS"/>
        <family val="2"/>
      </rPr>
      <t xml:space="preserve"> </t>
    </r>
    <r>
      <rPr>
        <b/>
        <sz val="11"/>
        <color rgb="FFFF0000"/>
        <rFont val="Wingdings 2"/>
        <family val="1"/>
        <charset val="2"/>
      </rPr>
      <t>P</t>
    </r>
  </si>
  <si>
    <t>10% Debentures</t>
  </si>
  <si>
    <t>Net Assets</t>
  </si>
  <si>
    <t>Equity</t>
  </si>
  <si>
    <r>
      <t xml:space="preserve">360,000 Ordinary Shares at £1 (300 </t>
    </r>
    <r>
      <rPr>
        <b/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 xml:space="preserve"> + 60 </t>
    </r>
    <r>
      <rPr>
        <b/>
        <sz val="11"/>
        <color rgb="FFFF0000"/>
        <rFont val="Trebuchet MS"/>
        <family val="2"/>
      </rPr>
      <t>(1)</t>
    </r>
    <r>
      <rPr>
        <sz val="11"/>
        <rFont val="Trebuchet MS"/>
        <family val="2"/>
      </rPr>
      <t>)</t>
    </r>
  </si>
  <si>
    <t xml:space="preserve">If number of shares or share price missing, award 1 mark </t>
  </si>
  <si>
    <t>Accept Bonus Shares as separate entry</t>
  </si>
  <si>
    <t>Reserves</t>
  </si>
  <si>
    <t>Revaluation Reserve</t>
  </si>
  <si>
    <t>Unappropriated Profit</t>
  </si>
  <si>
    <t>Share Premium (150-18-60)</t>
  </si>
  <si>
    <t>2</t>
  </si>
  <si>
    <t xml:space="preserve">Award 1 mark for each adjustment to Share Premium         </t>
  </si>
  <si>
    <t>If Share Premium 132, 90, 108 or 192 award 1 mark</t>
  </si>
  <si>
    <t>(b)</t>
  </si>
  <si>
    <t xml:space="preserve">Outline non-financial performance indicators a business may use to evaluate performance. </t>
  </si>
  <si>
    <t>Employee relations</t>
  </si>
  <si>
    <t>Accept any other appropriate response</t>
  </si>
  <si>
    <t>Environmental policies</t>
  </si>
  <si>
    <t>Maximum 1 mark for reference to customer service</t>
  </si>
  <si>
    <t>Ethical position</t>
  </si>
  <si>
    <t>Launch of new products</t>
  </si>
  <si>
    <t>Changes in methods of production</t>
  </si>
  <si>
    <t>Staff changes, absenteeism and turnover</t>
  </si>
  <si>
    <t>Customer satisfaction levels</t>
  </si>
  <si>
    <t>Question 2</t>
  </si>
  <si>
    <t>PART A</t>
  </si>
  <si>
    <t>INVENTORY RECORD CARD - MATERIAL XEN</t>
  </si>
  <si>
    <t>P</t>
  </si>
  <si>
    <r>
      <t xml:space="preserve">Heading must include 'Inventory Record Card' </t>
    </r>
    <r>
      <rPr>
        <u/>
        <sz val="11"/>
        <rFont val="Trebuchet MS"/>
        <family val="2"/>
      </rPr>
      <t>and</t>
    </r>
    <r>
      <rPr>
        <b/>
        <sz val="11"/>
        <rFont val="Trebuchet MS"/>
        <family val="2"/>
      </rPr>
      <t xml:space="preserve"> </t>
    </r>
    <r>
      <rPr>
        <sz val="11"/>
        <rFont val="Trebuchet MS"/>
        <family val="2"/>
      </rPr>
      <t>the item of inventory material Xen. The business name is not required.</t>
    </r>
  </si>
  <si>
    <t>Date</t>
  </si>
  <si>
    <t>Details</t>
  </si>
  <si>
    <t>Receipts</t>
  </si>
  <si>
    <t>Issues</t>
  </si>
  <si>
    <t>Balance</t>
  </si>
  <si>
    <t>Qty</t>
  </si>
  <si>
    <t>Price</t>
  </si>
  <si>
    <t>Value</t>
  </si>
  <si>
    <t>Opening Balance</t>
  </si>
  <si>
    <t xml:space="preserve"> *1</t>
  </si>
  <si>
    <r>
      <t xml:space="preserve">* 1 </t>
    </r>
    <r>
      <rPr>
        <b/>
        <sz val="11"/>
        <rFont val="Trebuchet MS"/>
        <family val="2"/>
      </rPr>
      <t>mark</t>
    </r>
    <r>
      <rPr>
        <sz val="11"/>
        <rFont val="Trebuchet MS"/>
        <family val="2"/>
      </rPr>
      <t xml:space="preserve"> for correct headings and opening balance</t>
    </r>
  </si>
  <si>
    <t>Purchases</t>
  </si>
  <si>
    <r>
      <t xml:space="preserve">1 </t>
    </r>
    <r>
      <rPr>
        <b/>
        <sz val="11"/>
        <color theme="1"/>
        <rFont val="Trebuchet MS"/>
        <family val="2"/>
      </rPr>
      <t>mark</t>
    </r>
    <r>
      <rPr>
        <sz val="11"/>
        <color theme="1"/>
        <rFont val="Trebuchet MS"/>
        <family val="2"/>
      </rPr>
      <t xml:space="preserve"> per row</t>
    </r>
  </si>
  <si>
    <t>If any column eg Date or Details, is not included, award marks gained and divide by 2 (max 3)</t>
  </si>
  <si>
    <t>Returns</t>
  </si>
  <si>
    <t>PART B</t>
  </si>
  <si>
    <t>(a)</t>
  </si>
  <si>
    <t>PROCESS 2 ACCOUNT FOR LLC3</t>
  </si>
  <si>
    <t>Input</t>
  </si>
  <si>
    <t>Output</t>
  </si>
  <si>
    <t xml:space="preserve">Accept Dr and Cr as alternative to Input and Output, provided Qty, CPU, £ shown for each category </t>
  </si>
  <si>
    <t>CPU</t>
  </si>
  <si>
    <t>£</t>
  </si>
  <si>
    <t>Transfer from Process 1</t>
  </si>
  <si>
    <t>If any data is entered in Input Qty column other than transfer from Process 1 and materials, DNA mark</t>
  </si>
  <si>
    <t>Material Alpha</t>
  </si>
  <si>
    <t>Labour</t>
  </si>
  <si>
    <t>1*</t>
  </si>
  <si>
    <t>* Transfer from Process 1 and Labour - award 1 mark</t>
  </si>
  <si>
    <t>Variable Overheads</t>
  </si>
  <si>
    <t>Fixed Overheads</t>
  </si>
  <si>
    <t>If complete reversal, award half marks</t>
  </si>
  <si>
    <t>Normal Loss</t>
  </si>
  <si>
    <t>Closing Work-in-Progress</t>
  </si>
  <si>
    <t>Transfer to Warehouse</t>
  </si>
  <si>
    <t>If CPU is calculated correctly and applied to both Transfer to Warehouse and Abnormal Loss, award (2) but if balance arithmetically incorrect award (1)</t>
  </si>
  <si>
    <t>Abnormal Loss</t>
  </si>
  <si>
    <r>
      <t xml:space="preserve">ABNORMAL LOSS ACCOUNT </t>
    </r>
    <r>
      <rPr>
        <b/>
        <sz val="11"/>
        <color rgb="FFFF0000"/>
        <rFont val="Wingdings 2"/>
        <family val="1"/>
        <charset val="2"/>
      </rPr>
      <t>P</t>
    </r>
  </si>
  <si>
    <t>Process 2</t>
  </si>
  <si>
    <t>* consequential on abnormal loss calculated in Process 2 Account</t>
  </si>
  <si>
    <t>Income Statement</t>
  </si>
  <si>
    <t>If nomenclature error, DNA mark on first occasion</t>
  </si>
  <si>
    <r>
      <t>Account Names, Headings and Running Balance across both accounts</t>
    </r>
    <r>
      <rPr>
        <b/>
        <sz val="11"/>
        <color rgb="FFFF0000"/>
        <rFont val="Trebuchet MS"/>
        <family val="2"/>
      </rPr>
      <t xml:space="preserve"> (1)</t>
    </r>
  </si>
  <si>
    <t xml:space="preserve">PART C </t>
  </si>
  <si>
    <t>Machine hours worked in Year 2</t>
  </si>
  <si>
    <t>Basic</t>
  </si>
  <si>
    <t>Standard</t>
  </si>
  <si>
    <t>Superior</t>
  </si>
  <si>
    <t>Machine hours per unit</t>
  </si>
  <si>
    <t>2 hours</t>
  </si>
  <si>
    <t xml:space="preserve">4 hours </t>
  </si>
  <si>
    <t>5 hours</t>
  </si>
  <si>
    <t>Units produced and sold</t>
  </si>
  <si>
    <t>Total machine hours</t>
  </si>
  <si>
    <t>Award 1 mark if not totalled.</t>
  </si>
  <si>
    <t>(a) (ii)</t>
  </si>
  <si>
    <t>Unit Contribution</t>
  </si>
  <si>
    <t>Selling price</t>
  </si>
  <si>
    <t>Less Variable costs</t>
  </si>
  <si>
    <t>Material cost</t>
  </si>
  <si>
    <t>If incorrect figures used for materials, DNA first CPU mark</t>
  </si>
  <si>
    <t>1 for line</t>
  </si>
  <si>
    <t>Variable overheads</t>
  </si>
  <si>
    <t>1 mark awarded for Variable overheads per unit (£4, £8, £18)</t>
  </si>
  <si>
    <t>Contribution per unit</t>
  </si>
  <si>
    <t>(a) (iii)</t>
  </si>
  <si>
    <t>Total Profit - Year 2</t>
  </si>
  <si>
    <t>Total Contribution</t>
  </si>
  <si>
    <t>Less Fixed Costs</t>
  </si>
  <si>
    <t>Total Profit</t>
  </si>
  <si>
    <t>(b) (i)</t>
  </si>
  <si>
    <t>Increase in price of Superior</t>
  </si>
  <si>
    <t xml:space="preserve">1 mark for Superior contribution  </t>
  </si>
  <si>
    <t>Contribution per machine hour</t>
  </si>
  <si>
    <t>Order of priority</t>
  </si>
  <si>
    <t>Demand - Year 3</t>
  </si>
  <si>
    <t>(b) (ii)</t>
  </si>
  <si>
    <t>Machine hours allocated</t>
  </si>
  <si>
    <t>Hours remaining</t>
  </si>
  <si>
    <t>Units</t>
  </si>
  <si>
    <t>Machine hours available - Year 3</t>
  </si>
  <si>
    <t>Allocation to Basic (5,250*2)</t>
  </si>
  <si>
    <t>Only award marks if order of priority is based on contribution per machine hour</t>
  </si>
  <si>
    <t>Allocation to Superior (3,150*5)</t>
  </si>
  <si>
    <t>Allocation to Standard (35,500/4)</t>
  </si>
  <si>
    <t>(b) (iii)</t>
  </si>
  <si>
    <t>Total</t>
  </si>
  <si>
    <t>Units produced</t>
  </si>
  <si>
    <t>(c)</t>
  </si>
  <si>
    <t>Total Machine Hours</t>
  </si>
  <si>
    <t>Standard (10,000 units x 4 hours)</t>
  </si>
  <si>
    <t>Basic (5,250 units x 2 hours)</t>
  </si>
  <si>
    <t>Hours left for Superior</t>
  </si>
  <si>
    <t>hours</t>
  </si>
  <si>
    <t>Superior (11,250 hours/5 hours)</t>
  </si>
  <si>
    <t>units</t>
  </si>
  <si>
    <t>Candidates must adjust units produced for both products in order to gain decrease in profit mark</t>
  </si>
  <si>
    <t xml:space="preserve">Less Fixed Costs </t>
  </si>
  <si>
    <t>Previous Profit</t>
  </si>
  <si>
    <t>Less New Profit</t>
  </si>
  <si>
    <t>Decrease in Profit</t>
  </si>
  <si>
    <t>Decrease or Increase must be stated to gain award</t>
  </si>
  <si>
    <t>ALTERNATIVE METHOD</t>
  </si>
  <si>
    <t>Change to Standard (increase)</t>
  </si>
  <si>
    <t>10,000 units - 8,875 units = 1,125 units</t>
  </si>
  <si>
    <t>1,125 units x £28 = £31,500</t>
  </si>
  <si>
    <t>(4,500 hours are required)</t>
  </si>
  <si>
    <t>Change to Superior (decrease)</t>
  </si>
  <si>
    <t xml:space="preserve">4,500 hours/5 = 900 units </t>
  </si>
  <si>
    <t>900 units x £50 = £45,000</t>
  </si>
  <si>
    <t>Change to overall profit - year 3</t>
  </si>
  <si>
    <t>£191,500 + £31,500 - £45,000 =</t>
  </si>
  <si>
    <t>decrease</t>
  </si>
  <si>
    <t>Question 3</t>
  </si>
  <si>
    <r>
      <t xml:space="preserve">Manufacturing Account for Anwar Plc for the Year Ended 31 December Year 4 </t>
    </r>
    <r>
      <rPr>
        <b/>
        <sz val="11"/>
        <color rgb="FFFF0000"/>
        <rFont val="Wingdings 2"/>
        <family val="1"/>
        <charset val="2"/>
      </rPr>
      <t>P</t>
    </r>
  </si>
  <si>
    <t>Opening Inventory of Raw Materials</t>
  </si>
  <si>
    <t>Purchase of Raw Materials</t>
  </si>
  <si>
    <t>Purchase Returns of Raw Materials</t>
  </si>
  <si>
    <t>1 mark for Purchase and Purchase Returns of Raw Materials</t>
  </si>
  <si>
    <t>Carriage In on Raw Materials</t>
  </si>
  <si>
    <r>
      <t>P</t>
    </r>
    <r>
      <rPr>
        <b/>
        <sz val="11"/>
        <color rgb="FFFF0000"/>
        <rFont val="Trebuchet MS"/>
        <family val="2"/>
      </rPr>
      <t>*</t>
    </r>
  </si>
  <si>
    <t>Closing Inventory of Raw Materials</t>
  </si>
  <si>
    <t>1 mark for Opening and Closing Inventory of Raw Materials</t>
  </si>
  <si>
    <r>
      <t xml:space="preserve">COST OF RAW MATERIALS CONSUMED </t>
    </r>
    <r>
      <rPr>
        <b/>
        <sz val="11"/>
        <color rgb="FFFF0000"/>
        <rFont val="Wingdings 2"/>
        <family val="1"/>
        <charset val="2"/>
      </rPr>
      <t>P</t>
    </r>
  </si>
  <si>
    <t>Add Direct Costs</t>
  </si>
  <si>
    <t>If Direct Costs or Factory Overheads are deducted but indicated as added, treat as arithmetical error</t>
  </si>
  <si>
    <t>Manufacturing Wages (160*1.05)</t>
  </si>
  <si>
    <t>Royalties</t>
  </si>
  <si>
    <t>*1 mark for Carriage In on Raw Materials and Royalties</t>
  </si>
  <si>
    <r>
      <t xml:space="preserve">PRIME COST </t>
    </r>
    <r>
      <rPr>
        <b/>
        <sz val="11"/>
        <color rgb="FFFF0000"/>
        <rFont val="Wingdings 2"/>
        <family val="1"/>
        <charset val="2"/>
      </rPr>
      <t>P</t>
    </r>
  </si>
  <si>
    <t>Add Factory Overheads</t>
  </si>
  <si>
    <t>General Factory Expenses</t>
  </si>
  <si>
    <t>Indirect Factory Power</t>
  </si>
  <si>
    <t>1 mark for General Factory Expenses and Indirect Factory Power</t>
  </si>
  <si>
    <t>Factory Indirect Wages (80*1.05)</t>
  </si>
  <si>
    <t>Rates (45/15*12)*75%</t>
  </si>
  <si>
    <t>1 mark for 36; 1 mark for multiplying by 3/4</t>
  </si>
  <si>
    <t>Factory Cleaning (18-3)</t>
  </si>
  <si>
    <t xml:space="preserve"> </t>
  </si>
  <si>
    <t>Heat and Light (30*70%)</t>
  </si>
  <si>
    <t>Insurance (20*80%)</t>
  </si>
  <si>
    <t>Depreciation of Factory Machinery (480-120)*15%</t>
  </si>
  <si>
    <t>Depreciation of Motor Vehicles (120-40=80*15%)*1/4</t>
  </si>
  <si>
    <t>1 mark for 12; 1 mark for multiplying by 1/4.  Award 1 mark for 9</t>
  </si>
  <si>
    <t>If Direct Costs or Factory Overheads are deducted, award marks where possible and do not award Profit on Manufacture</t>
  </si>
  <si>
    <t>Add Opening Inventory of Work-in-Progress</t>
  </si>
  <si>
    <t>Less Closing Inventory of Work-in-Progress</t>
  </si>
  <si>
    <t>1 mark for Opening and Closing Inventory of Work-in-Progress</t>
  </si>
  <si>
    <r>
      <t xml:space="preserve">FACTORY COST OF PRODUCTION </t>
    </r>
    <r>
      <rPr>
        <b/>
        <sz val="11"/>
        <color rgb="FFFF0000"/>
        <rFont val="Wingdings 2"/>
        <family val="1"/>
        <charset val="2"/>
      </rPr>
      <t>P</t>
    </r>
  </si>
  <si>
    <t>Profit on Manufacture</t>
  </si>
  <si>
    <t>If Profit on Manufacture is labelled but is negative still award the mark</t>
  </si>
  <si>
    <r>
      <t>MARKET VALUE OF FINISHED GOODS</t>
    </r>
    <r>
      <rPr>
        <b/>
        <sz val="11"/>
        <color rgb="FFFF0000"/>
        <rFont val="Trebuchet MS"/>
        <family val="2"/>
      </rPr>
      <t xml:space="preserve"> </t>
    </r>
    <r>
      <rPr>
        <b/>
        <sz val="11"/>
        <color rgb="FFFF0000"/>
        <rFont val="Wingdings 2"/>
        <family val="1"/>
        <charset val="2"/>
      </rPr>
      <t>P</t>
    </r>
  </si>
  <si>
    <r>
      <t xml:space="preserve">Headings, labels, arithmetic and no extraneous </t>
    </r>
    <r>
      <rPr>
        <sz val="11"/>
        <color rgb="FFFF0000"/>
        <rFont val="Trebuchet MS"/>
        <family val="2"/>
      </rPr>
      <t>(</t>
    </r>
    <r>
      <rPr>
        <b/>
        <sz val="11"/>
        <color rgb="FFFF0000"/>
        <rFont val="Trebuchet MS"/>
        <family val="2"/>
      </rPr>
      <t>1</t>
    </r>
    <r>
      <rPr>
        <sz val="11"/>
        <color rgb="FFFF0000"/>
        <rFont val="Trebuchet MS"/>
        <family val="2"/>
      </rPr>
      <t>)</t>
    </r>
  </si>
  <si>
    <r>
      <t>Cost per Unit (CPU) = £750,000/50,000 units = £15</t>
    </r>
    <r>
      <rPr>
        <sz val="11"/>
        <color rgb="FFFF0000"/>
        <rFont val="Trebuchet MS"/>
        <family val="2"/>
      </rPr>
      <t xml:space="preserve"> </t>
    </r>
    <r>
      <rPr>
        <sz val="11"/>
        <color theme="1"/>
        <rFont val="Trebuchet MS"/>
        <family val="2"/>
      </rPr>
      <t xml:space="preserve"> </t>
    </r>
    <r>
      <rPr>
        <b/>
        <sz val="11"/>
        <color rgb="FFFF0000"/>
        <rFont val="Trebuchet MS"/>
        <family val="2"/>
      </rPr>
      <t>(1)</t>
    </r>
  </si>
  <si>
    <t>Factory Overheads</t>
  </si>
  <si>
    <r>
      <rPr>
        <sz val="11"/>
        <rFont val="Trebuchet MS"/>
        <family val="2"/>
      </rPr>
      <t xml:space="preserve">Factory overheads are costs incurred in the running of the factory and not the actual making of the product. </t>
    </r>
    <r>
      <rPr>
        <b/>
        <sz val="11"/>
        <color rgb="FFFF0000"/>
        <rFont val="Trebuchet MS"/>
        <family val="2"/>
      </rPr>
      <t>(1)</t>
    </r>
  </si>
  <si>
    <t>Accept any other appropriate description.</t>
  </si>
  <si>
    <t>Work-in-Progress</t>
  </si>
  <si>
    <r>
      <t xml:space="preserve">Work-in-progress refers to partly finished products/goods. </t>
    </r>
    <r>
      <rPr>
        <b/>
        <sz val="11"/>
        <color rgb="FFFF0000"/>
        <rFont val="Trebuchet MS"/>
        <family val="2"/>
      </rPr>
      <t>(1)</t>
    </r>
  </si>
  <si>
    <t>Question 4</t>
  </si>
  <si>
    <t>PROJECT 1</t>
  </si>
  <si>
    <t>PROJECT 2</t>
  </si>
  <si>
    <t>Initial Investment</t>
  </si>
  <si>
    <t xml:space="preserve">Depreciation </t>
  </si>
  <si>
    <t>Depreciation</t>
  </si>
  <si>
    <r>
      <t xml:space="preserve">(£200,000-£15,000) </t>
    </r>
    <r>
      <rPr>
        <b/>
        <sz val="12"/>
        <color rgb="FFFF0000"/>
        <rFont val="Trebuchet MS"/>
        <family val="2"/>
      </rPr>
      <t>(1)</t>
    </r>
    <r>
      <rPr>
        <sz val="12"/>
        <color theme="1"/>
        <rFont val="Trebuchet MS"/>
        <family val="2"/>
      </rPr>
      <t xml:space="preserve"> /5 years </t>
    </r>
  </si>
  <si>
    <t>YEAR</t>
  </si>
  <si>
    <t>CASH INFLOW</t>
  </si>
  <si>
    <t>DEPRECIATION</t>
  </si>
  <si>
    <t>PROFIT</t>
  </si>
  <si>
    <t>TOTAL PROFIT</t>
  </si>
  <si>
    <t>AVERAGE PROFIT</t>
  </si>
  <si>
    <t>(375,000/5)</t>
  </si>
  <si>
    <t>(130,000/5)</t>
  </si>
  <si>
    <t>ACCOUNTING RATE OF RETURN</t>
  </si>
  <si>
    <t>Average Profit</t>
  </si>
  <si>
    <r>
      <t xml:space="preserve">£75,000 </t>
    </r>
    <r>
      <rPr>
        <b/>
        <sz val="12"/>
        <color rgb="FFFF0000"/>
        <rFont val="Trebuchet MS"/>
        <family val="2"/>
      </rPr>
      <t xml:space="preserve">1 </t>
    </r>
  </si>
  <si>
    <t>x 100 =</t>
  </si>
  <si>
    <r>
      <t xml:space="preserve">£26,000 </t>
    </r>
    <r>
      <rPr>
        <b/>
        <sz val="12"/>
        <color rgb="FFFF0000"/>
        <rFont val="Trebuchet MS"/>
        <family val="2"/>
      </rPr>
      <t>1</t>
    </r>
  </si>
  <si>
    <t>If arithmetic error in average profit calculation or % calculation, award 1 mark.</t>
  </si>
  <si>
    <t>Original Investment</t>
  </si>
  <si>
    <t>PAYBACK</t>
  </si>
  <si>
    <t>CUMULATIVE CASH FLOW</t>
  </si>
  <si>
    <t>£500,000-£450,000 = £50,000</t>
  </si>
  <si>
    <t>£200,000-£150,000 = £50,000</t>
  </si>
  <si>
    <t>2 years and</t>
  </si>
  <si>
    <r>
      <t>1 
1</t>
    </r>
    <r>
      <rPr>
        <sz val="12"/>
        <rFont val="Trebuchet MS"/>
        <family val="2"/>
      </rPr>
      <t xml:space="preserve"> x 365 =</t>
    </r>
  </si>
  <si>
    <t xml:space="preserve">3 years and </t>
  </si>
  <si>
    <r>
      <t xml:space="preserve">1
1 </t>
    </r>
    <r>
      <rPr>
        <sz val="12"/>
        <rFont val="Trebuchet MS"/>
        <family val="2"/>
      </rPr>
      <t>x 365 =</t>
    </r>
  </si>
  <si>
    <t>Days must be rounded up to award the final 2 marks.</t>
  </si>
  <si>
    <t xml:space="preserve">2 years 92 days </t>
  </si>
  <si>
    <t>3 years 229 days</t>
  </si>
  <si>
    <r>
      <t xml:space="preserve">Project 1 </t>
    </r>
    <r>
      <rPr>
        <b/>
        <sz val="12"/>
        <color rgb="FFFF0000"/>
        <rFont val="Trebuchet MS"/>
        <family val="2"/>
      </rPr>
      <t>(1)</t>
    </r>
    <r>
      <rPr>
        <sz val="12"/>
        <color rgb="FF000000"/>
        <rFont val="Trebuchet MS"/>
        <family val="2"/>
      </rPr>
      <t xml:space="preserve"> is the most attractive investment as it gives both a higher ARR and faster/shorter Payback. </t>
    </r>
    <r>
      <rPr>
        <b/>
        <sz val="12"/>
        <color rgb="FFFF0000"/>
        <rFont val="Trebuchet MS"/>
        <family val="2"/>
      </rPr>
      <t>(1)</t>
    </r>
  </si>
  <si>
    <t>Consequential from part (b).</t>
  </si>
  <si>
    <t>(d)</t>
  </si>
  <si>
    <t>Outline the advantages and disadvantages of the payback method of Investment Appraisal.</t>
  </si>
  <si>
    <t>Advantages</t>
  </si>
  <si>
    <r>
      <t xml:space="preserve">Simple to calculate </t>
    </r>
    <r>
      <rPr>
        <b/>
        <u/>
        <sz val="11"/>
        <color rgb="FF000000"/>
        <rFont val="Trebuchet MS"/>
        <family val="2"/>
      </rPr>
      <t>and</t>
    </r>
    <r>
      <rPr>
        <sz val="11"/>
        <color rgb="FF000000"/>
        <rFont val="Trebuchet MS"/>
        <family val="2"/>
      </rPr>
      <t xml:space="preserve"> understand.</t>
    </r>
  </si>
  <si>
    <t>Candidates must outline at least one advantage and one disadvantage to gain full marks</t>
  </si>
  <si>
    <t>Allows comparison to be made between mutually exclusive projects.</t>
  </si>
  <si>
    <t>May encourage growth by favouring projects providing a quick return.</t>
  </si>
  <si>
    <t>Reduces the time during which liquid funds may be at risk.</t>
  </si>
  <si>
    <t>Considers net cash inflows rather than profits.</t>
  </si>
  <si>
    <t>Disadvantages</t>
  </si>
  <si>
    <t xml:space="preserve">It ignores net cash inflow after the payback period. </t>
  </si>
  <si>
    <t>Does not measure profitability, only cash flow.</t>
  </si>
  <si>
    <t>Time value of money ignored. </t>
  </si>
  <si>
    <t>Difficult to calculate net cash flows when they arise.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</si>
</sst>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£&quot;#,##0;[Red]\-&quot;£&quot;#,##0"/>
    <numFmt numFmtId="8" formatCode="&quot;£&quot;#,##0.00;[Red]\-&quot;£&quot;#,##0.00"/>
    <numFmt numFmtId="43" formatCode="_-* #,##0.00_-;\-* #,##0.00_-;_-* &quot;-&quot;??_-;_-@_-"/>
    <numFmt numFmtId="164" formatCode="&quot;£&quot;#,##0"/>
    <numFmt numFmtId="165" formatCode="#,##0\ [$€-1];[Red]\-#,##0\ [$€-1]"/>
    <numFmt numFmtId="166" formatCode="_-* #,##0_-;\-* #,##0_-;_-* &quot;-&quot;??_-;_-@_-"/>
  </numFmts>
  <fonts count="3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Trebuchet MS"/>
      <family val="2"/>
    </font>
    <font>
      <sz val="11"/>
      <color rgb="FF000000"/>
      <name val="Trebuchet MS"/>
      <family val="2"/>
    </font>
    <font>
      <sz val="11"/>
      <color rgb="FFFF0000"/>
      <name val="Trebuchet MS"/>
      <family val="2"/>
    </font>
    <font>
      <b/>
      <sz val="11"/>
      <color rgb="FFFF0000"/>
      <name val="Trebuchet MS"/>
      <family val="2"/>
    </font>
    <font>
      <b/>
      <u/>
      <sz val="11"/>
      <color rgb="FF000000"/>
      <name val="Trebuchet MS"/>
      <family val="2"/>
    </font>
    <font>
      <b/>
      <sz val="11"/>
      <color rgb="FFFF0000"/>
      <name val="Wingdings"/>
      <charset val="2"/>
    </font>
    <font>
      <b/>
      <sz val="11"/>
      <color rgb="FF000000"/>
      <name val="Wingdings"/>
      <charset val="2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color theme="1"/>
      <name val="Trebuchet MS "/>
    </font>
    <font>
      <b/>
      <u/>
      <sz val="11"/>
      <color theme="1"/>
      <name val="Trebuchet MS"/>
      <family val="2"/>
    </font>
    <font>
      <b/>
      <sz val="11"/>
      <color rgb="FFFF0000"/>
      <name val="Wingdings 2"/>
      <family val="1"/>
      <charset val="2"/>
    </font>
    <font>
      <u/>
      <sz val="11"/>
      <color theme="1"/>
      <name val="Trebuchet MS"/>
      <family val="2"/>
    </font>
    <font>
      <b/>
      <sz val="10"/>
      <color theme="1"/>
      <name val="Trebuchet MS"/>
      <family val="2"/>
    </font>
    <font>
      <sz val="10"/>
      <color theme="1"/>
      <name val="Trebuchet MS"/>
      <family val="2"/>
    </font>
    <font>
      <b/>
      <sz val="10"/>
      <color rgb="FFFF0000"/>
      <name val="Trebuchet MS"/>
      <family val="2"/>
    </font>
    <font>
      <b/>
      <sz val="11"/>
      <name val="Trebuchet MS"/>
      <family val="2"/>
    </font>
    <font>
      <sz val="11"/>
      <color rgb="FF000000"/>
      <name val="Symbol"/>
      <family val="1"/>
      <charset val="2"/>
    </font>
    <font>
      <sz val="11"/>
      <name val="Trebuchet MS"/>
      <family val="2"/>
    </font>
    <font>
      <sz val="11"/>
      <color theme="1"/>
      <name val="Trebuchet MS"/>
      <family val="1"/>
    </font>
    <font>
      <b/>
      <sz val="11"/>
      <color rgb="FFFF0000"/>
      <name val="Trebuchet MS "/>
    </font>
    <font>
      <b/>
      <sz val="12"/>
      <color rgb="FF000000"/>
      <name val="Trebuchet MS"/>
      <family val="2"/>
    </font>
    <font>
      <b/>
      <sz val="11"/>
      <color theme="1"/>
      <name val="Trebuchet MS "/>
    </font>
    <font>
      <sz val="12"/>
      <color rgb="FF000000"/>
      <name val="Trebuchet MS"/>
      <family val="2"/>
    </font>
    <font>
      <sz val="12"/>
      <color theme="1"/>
      <name val="Trebuchet MS"/>
      <family val="2"/>
    </font>
    <font>
      <b/>
      <sz val="12"/>
      <color rgb="FFFF0000"/>
      <name val="Trebuchet MS"/>
      <family val="2"/>
    </font>
    <font>
      <sz val="12"/>
      <color rgb="FFFF0000"/>
      <name val="Trebuchet MS"/>
      <family val="2"/>
    </font>
    <font>
      <sz val="12"/>
      <name val="Trebuchet MS"/>
      <family val="2"/>
    </font>
    <font>
      <sz val="10.5"/>
      <color theme="1"/>
      <name val="Arial"/>
      <family val="2"/>
    </font>
    <font>
      <b/>
      <i/>
      <sz val="12"/>
      <color theme="1"/>
      <name val="Arial"/>
      <family val="2"/>
    </font>
    <font>
      <sz val="11"/>
      <color theme="1"/>
      <name val="Arial"/>
      <family val="2"/>
    </font>
    <font>
      <sz val="11"/>
      <name val="Aptos Narrow"/>
      <family val="2"/>
      <scheme val="minor"/>
    </font>
    <font>
      <u/>
      <sz val="11"/>
      <name val="Trebuchet MS"/>
      <family val="2"/>
    </font>
    <font>
      <sz val="8"/>
      <name val="Aptos Narrow"/>
      <family val="2"/>
      <scheme val="minor"/>
    </font>
    <font>
      <sz val="11"/>
      <color rgb="FFFF0000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9">
    <xf numFmtId="0" fontId="0" fillId="0" borderId="0" xfId="0"/>
    <xf numFmtId="3" fontId="5" fillId="0" borderId="0" xfId="0" applyNumberFormat="1" applyFont="1" applyAlignment="1">
      <alignment horizontal="left"/>
    </xf>
    <xf numFmtId="3" fontId="6" fillId="0" borderId="0" xfId="0" applyNumberFormat="1" applyFont="1"/>
    <xf numFmtId="3" fontId="5" fillId="0" borderId="0" xfId="0" applyNumberFormat="1" applyFont="1"/>
    <xf numFmtId="3" fontId="3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vertical="top" wrapText="1"/>
    </xf>
    <xf numFmtId="3" fontId="6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horizontal="left" vertical="center" wrapText="1"/>
    </xf>
    <xf numFmtId="3" fontId="4" fillId="0" borderId="0" xfId="0" applyNumberFormat="1" applyFont="1" applyAlignment="1">
      <alignment horizontal="left" vertical="center" wrapText="1"/>
    </xf>
    <xf numFmtId="3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left" vertical="center" wrapText="1"/>
    </xf>
    <xf numFmtId="3" fontId="5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3" fontId="10" fillId="0" borderId="0" xfId="0" applyNumberFormat="1" applyFont="1"/>
    <xf numFmtId="3" fontId="11" fillId="0" borderId="0" xfId="0" applyNumberFormat="1" applyFont="1"/>
    <xf numFmtId="3" fontId="12" fillId="0" borderId="0" xfId="0" applyNumberFormat="1" applyFont="1"/>
    <xf numFmtId="3" fontId="0" fillId="0" borderId="0" xfId="0" applyNumberFormat="1"/>
    <xf numFmtId="3" fontId="11" fillId="0" borderId="0" xfId="0" applyNumberFormat="1" applyFont="1" applyAlignment="1">
      <alignment horizontal="right" vertical="center" wrapText="1"/>
    </xf>
    <xf numFmtId="3" fontId="11" fillId="0" borderId="0" xfId="0" applyNumberFormat="1" applyFont="1" applyAlignment="1">
      <alignment horizontal="left" vertical="center"/>
    </xf>
    <xf numFmtId="3" fontId="10" fillId="0" borderId="0" xfId="0" applyNumberFormat="1" applyFont="1" applyAlignment="1">
      <alignment horizontal="left" vertical="center"/>
    </xf>
    <xf numFmtId="3" fontId="2" fillId="0" borderId="0" xfId="0" applyNumberFormat="1" applyFont="1"/>
    <xf numFmtId="3" fontId="11" fillId="0" borderId="0" xfId="0" applyNumberFormat="1" applyFont="1" applyAlignment="1">
      <alignment horizontal="left" vertical="top" wrapText="1"/>
    </xf>
    <xf numFmtId="3" fontId="11" fillId="0" borderId="0" xfId="0" applyNumberFormat="1" applyFont="1" applyAlignment="1">
      <alignment horizontal="justify" vertical="center" wrapText="1"/>
    </xf>
    <xf numFmtId="3" fontId="11" fillId="0" borderId="0" xfId="0" applyNumberFormat="1" applyFont="1" applyAlignment="1">
      <alignment horizontal="left" vertical="center" wrapText="1"/>
    </xf>
    <xf numFmtId="3" fontId="12" fillId="0" borderId="0" xfId="0" applyNumberFormat="1" applyFont="1" applyAlignment="1">
      <alignment vertical="top" wrapText="1"/>
    </xf>
    <xf numFmtId="3" fontId="10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horizontal="left" vertical="center" wrapText="1"/>
    </xf>
    <xf numFmtId="3" fontId="11" fillId="0" borderId="0" xfId="0" applyNumberFormat="1" applyFont="1" applyAlignment="1">
      <alignment horizontal="right" vertical="center"/>
    </xf>
    <xf numFmtId="0" fontId="10" fillId="0" borderId="0" xfId="0" applyFont="1"/>
    <xf numFmtId="0" fontId="11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12" fillId="0" borderId="0" xfId="0" applyFont="1"/>
    <xf numFmtId="49" fontId="10" fillId="0" borderId="0" xfId="0" applyNumberFormat="1" applyFont="1"/>
    <xf numFmtId="1" fontId="6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1" fontId="6" fillId="0" borderId="0" xfId="0" applyNumberFormat="1" applyFont="1" applyAlignment="1">
      <alignment horizontal="center"/>
    </xf>
    <xf numFmtId="0" fontId="13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right" vertical="center"/>
    </xf>
    <xf numFmtId="1" fontId="10" fillId="0" borderId="0" xfId="0" applyNumberFormat="1" applyFont="1"/>
    <xf numFmtId="1" fontId="6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justify" vertical="center" wrapText="1"/>
    </xf>
    <xf numFmtId="0" fontId="15" fillId="0" borderId="0" xfId="0" applyFont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1" fontId="10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49" fontId="10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0" fontId="2" fillId="0" borderId="0" xfId="0" applyFont="1"/>
    <xf numFmtId="49" fontId="10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justify" vertical="center"/>
    </xf>
    <xf numFmtId="1" fontId="16" fillId="0" borderId="0" xfId="0" applyNumberFormat="1" applyFont="1" applyAlignment="1">
      <alignment horizontal="justify" vertical="center"/>
    </xf>
    <xf numFmtId="0" fontId="17" fillId="0" borderId="0" xfId="0" applyFont="1" applyAlignment="1">
      <alignment horizontal="right" vertical="center"/>
    </xf>
    <xf numFmtId="49" fontId="10" fillId="0" borderId="0" xfId="0" applyNumberFormat="1" applyFont="1" applyAlignment="1">
      <alignment horizontal="right" vertical="center" wrapText="1"/>
    </xf>
    <xf numFmtId="49" fontId="6" fillId="0" borderId="0" xfId="0" applyNumberFormat="1" applyFont="1" applyAlignment="1">
      <alignment vertical="center"/>
    </xf>
    <xf numFmtId="1" fontId="16" fillId="0" borderId="0" xfId="0" applyNumberFormat="1" applyFont="1" applyAlignment="1">
      <alignment horizontal="left" vertical="center"/>
    </xf>
    <xf numFmtId="1" fontId="10" fillId="0" borderId="0" xfId="0" applyNumberFormat="1" applyFont="1" applyAlignment="1">
      <alignment horizontal="left" vertical="center" wrapText="1"/>
    </xf>
    <xf numFmtId="49" fontId="1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" fontId="10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left" vertical="center"/>
    </xf>
    <xf numFmtId="49" fontId="16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1" fontId="18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1" fontId="6" fillId="0" borderId="0" xfId="0" applyNumberFormat="1" applyFont="1"/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/>
    <xf numFmtId="0" fontId="20" fillId="0" borderId="0" xfId="0" applyFont="1" applyAlignment="1">
      <alignment horizontal="left" vertical="center" wrapText="1" indent="2"/>
    </xf>
    <xf numFmtId="0" fontId="11" fillId="0" borderId="0" xfId="0" applyFont="1" applyAlignment="1">
      <alignment horizontal="right"/>
    </xf>
    <xf numFmtId="3" fontId="11" fillId="0" borderId="2" xfId="0" applyNumberFormat="1" applyFont="1" applyBorder="1"/>
    <xf numFmtId="3" fontId="11" fillId="0" borderId="3" xfId="0" applyNumberFormat="1" applyFont="1" applyBorder="1"/>
    <xf numFmtId="6" fontId="11" fillId="0" borderId="0" xfId="0" applyNumberFormat="1" applyFont="1"/>
    <xf numFmtId="6" fontId="11" fillId="0" borderId="2" xfId="0" applyNumberFormat="1" applyFont="1" applyBorder="1"/>
    <xf numFmtId="6" fontId="10" fillId="0" borderId="3" xfId="0" applyNumberFormat="1" applyFont="1" applyBorder="1"/>
    <xf numFmtId="3" fontId="6" fillId="0" borderId="0" xfId="0" applyNumberFormat="1" applyFont="1" applyAlignment="1">
      <alignment horizontal="right" vertical="center"/>
    </xf>
    <xf numFmtId="0" fontId="11" fillId="0" borderId="2" xfId="0" applyFont="1" applyBorder="1"/>
    <xf numFmtId="6" fontId="10" fillId="0" borderId="0" xfId="0" applyNumberFormat="1" applyFont="1"/>
    <xf numFmtId="0" fontId="21" fillId="0" borderId="0" xfId="0" applyFont="1"/>
    <xf numFmtId="1" fontId="11" fillId="0" borderId="0" xfId="0" applyNumberFormat="1" applyFont="1"/>
    <xf numFmtId="2" fontId="11" fillId="0" borderId="0" xfId="0" applyNumberFormat="1" applyFont="1"/>
    <xf numFmtId="0" fontId="6" fillId="0" borderId="0" xfId="0" applyFont="1" applyAlignment="1">
      <alignment horizontal="center"/>
    </xf>
    <xf numFmtId="0" fontId="5" fillId="0" borderId="0" xfId="0" applyFont="1"/>
    <xf numFmtId="0" fontId="10" fillId="0" borderId="0" xfId="0" applyFont="1" applyAlignment="1">
      <alignment wrapText="1"/>
    </xf>
    <xf numFmtId="0" fontId="15" fillId="0" borderId="0" xfId="0" applyFont="1"/>
    <xf numFmtId="6" fontId="11" fillId="0" borderId="0" xfId="0" applyNumberFormat="1" applyFont="1" applyAlignment="1">
      <alignment horizontal="left"/>
    </xf>
    <xf numFmtId="0" fontId="14" fillId="0" borderId="0" xfId="0" applyFont="1"/>
    <xf numFmtId="0" fontId="11" fillId="0" borderId="0" xfId="0" applyFont="1" applyAlignment="1">
      <alignment wrapText="1"/>
    </xf>
    <xf numFmtId="0" fontId="11" fillId="2" borderId="0" xfId="0" applyFont="1" applyFill="1"/>
    <xf numFmtId="49" fontId="6" fillId="0" borderId="0" xfId="0" applyNumberFormat="1" applyFont="1" applyAlignment="1">
      <alignment horizontal="left"/>
    </xf>
    <xf numFmtId="16" fontId="11" fillId="0" borderId="0" xfId="0" applyNumberFormat="1" applyFont="1"/>
    <xf numFmtId="8" fontId="11" fillId="0" borderId="0" xfId="0" applyNumberFormat="1" applyFont="1"/>
    <xf numFmtId="164" fontId="11" fillId="0" borderId="0" xfId="0" applyNumberFormat="1" applyFont="1"/>
    <xf numFmtId="0" fontId="22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justify" vertical="center" wrapText="1"/>
    </xf>
    <xf numFmtId="0" fontId="23" fillId="0" borderId="0" xfId="0" applyFont="1"/>
    <xf numFmtId="0" fontId="24" fillId="0" borderId="0" xfId="0" applyFont="1" applyAlignment="1">
      <alignment horizontal="left" vertical="center"/>
    </xf>
    <xf numFmtId="49" fontId="6" fillId="0" borderId="0" xfId="0" applyNumberFormat="1" applyFont="1"/>
    <xf numFmtId="164" fontId="26" fillId="0" borderId="0" xfId="1" applyNumberFormat="1" applyFont="1" applyAlignment="1">
      <alignment horizontal="right" vertical="center"/>
    </xf>
    <xf numFmtId="0" fontId="27" fillId="0" borderId="0" xfId="0" applyFont="1"/>
    <xf numFmtId="9" fontId="4" fillId="0" borderId="0" xfId="0" applyNumberFormat="1" applyFont="1" applyAlignment="1">
      <alignment horizontal="right" vertical="center"/>
    </xf>
    <xf numFmtId="3" fontId="26" fillId="0" borderId="0" xfId="1" applyNumberFormat="1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26" fillId="0" borderId="0" xfId="0" applyFont="1" applyAlignment="1">
      <alignment horizontal="right" vertical="center"/>
    </xf>
    <xf numFmtId="164" fontId="26" fillId="0" borderId="0" xfId="0" applyNumberFormat="1" applyFont="1" applyAlignment="1">
      <alignment horizontal="right" vertical="center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left" vertical="center" wrapText="1"/>
    </xf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26" fillId="0" borderId="1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164" fontId="26" fillId="0" borderId="1" xfId="0" applyNumberFormat="1" applyFont="1" applyBorder="1" applyAlignment="1">
      <alignment horizontal="right" vertical="center"/>
    </xf>
    <xf numFmtId="9" fontId="26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5" fillId="0" borderId="0" xfId="0" applyFont="1"/>
    <xf numFmtId="0" fontId="11" fillId="0" borderId="0" xfId="0" applyFont="1" applyAlignment="1">
      <alignment horizontal="left"/>
    </xf>
    <xf numFmtId="0" fontId="2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23" fillId="0" borderId="0" xfId="0" applyFont="1" applyAlignment="1">
      <alignment horizontal="right"/>
    </xf>
    <xf numFmtId="0" fontId="10" fillId="0" borderId="0" xfId="0" applyFont="1" applyAlignment="1">
      <alignment horizontal="left" vertical="center" wrapText="1"/>
    </xf>
    <xf numFmtId="164" fontId="30" fillId="0" borderId="0" xfId="0" applyNumberFormat="1" applyFont="1" applyAlignment="1">
      <alignment horizontal="right" vertical="center"/>
    </xf>
    <xf numFmtId="164" fontId="26" fillId="0" borderId="2" xfId="1" applyNumberFormat="1" applyFont="1" applyBorder="1" applyAlignment="1">
      <alignment horizontal="right" vertical="center"/>
    </xf>
    <xf numFmtId="164" fontId="26" fillId="0" borderId="2" xfId="0" applyNumberFormat="1" applyFont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31" fillId="0" borderId="0" xfId="0" applyFont="1" applyAlignment="1">
      <alignment horizontal="left" vertical="center" inden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horizontal="left" vertical="center" indent="1"/>
    </xf>
    <xf numFmtId="0" fontId="32" fillId="0" borderId="0" xfId="0" applyFont="1" applyAlignment="1">
      <alignment horizontal="left" vertical="center" indent="6"/>
    </xf>
    <xf numFmtId="0" fontId="4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left" vertical="center" wrapText="1"/>
    </xf>
    <xf numFmtId="2" fontId="11" fillId="0" borderId="4" xfId="0" applyNumberFormat="1" applyFont="1" applyBorder="1"/>
    <xf numFmtId="2" fontId="11" fillId="0" borderId="5" xfId="0" applyNumberFormat="1" applyFont="1" applyBorder="1"/>
    <xf numFmtId="0" fontId="13" fillId="0" borderId="0" xfId="0" applyFont="1" applyAlignment="1">
      <alignment vertical="center"/>
    </xf>
    <xf numFmtId="0" fontId="21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3" fontId="8" fillId="0" borderId="0" xfId="0" applyNumberFormat="1" applyFont="1" applyAlignment="1">
      <alignment horizontal="left" vertical="center"/>
    </xf>
    <xf numFmtId="3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34" fillId="0" borderId="0" xfId="0" applyFont="1"/>
    <xf numFmtId="0" fontId="11" fillId="0" borderId="2" xfId="0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37" fillId="0" borderId="0" xfId="0" applyFont="1"/>
    <xf numFmtId="0" fontId="8" fillId="0" borderId="0" xfId="0" applyFont="1" applyAlignment="1">
      <alignment horizontal="left"/>
    </xf>
    <xf numFmtId="166" fontId="11" fillId="0" borderId="0" xfId="1" applyNumberFormat="1" applyFont="1"/>
    <xf numFmtId="0" fontId="26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166" fontId="0" fillId="0" borderId="0" xfId="1" applyNumberFormat="1" applyFont="1"/>
    <xf numFmtId="166" fontId="11" fillId="0" borderId="2" xfId="1" applyNumberFormat="1" applyFont="1" applyBorder="1"/>
    <xf numFmtId="164" fontId="26" fillId="0" borderId="1" xfId="0" applyNumberFormat="1" applyFont="1" applyBorder="1" applyAlignment="1">
      <alignment horizontal="center" vertical="center"/>
    </xf>
    <xf numFmtId="164" fontId="26" fillId="0" borderId="0" xfId="1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top" wrapText="1"/>
    </xf>
    <xf numFmtId="3" fontId="11" fillId="0" borderId="2" xfId="0" applyNumberFormat="1" applyFont="1" applyBorder="1" applyAlignment="1">
      <alignment horizontal="right" vertical="center" wrapText="1"/>
    </xf>
    <xf numFmtId="3" fontId="11" fillId="0" borderId="2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6" fontId="11" fillId="0" borderId="6" xfId="0" applyNumberFormat="1" applyFont="1" applyBorder="1"/>
    <xf numFmtId="165" fontId="11" fillId="0" borderId="0" xfId="0" applyNumberFormat="1" applyFont="1"/>
    <xf numFmtId="0" fontId="21" fillId="0" borderId="0" xfId="0" applyFont="1" applyAlignment="1">
      <alignment wrapText="1"/>
    </xf>
    <xf numFmtId="3" fontId="11" fillId="0" borderId="8" xfId="0" applyNumberFormat="1" applyFont="1" applyBorder="1"/>
    <xf numFmtId="3" fontId="11" fillId="0" borderId="0" xfId="0" applyNumberFormat="1" applyFont="1" applyAlignment="1">
      <alignment vertical="top" wrapText="1"/>
    </xf>
    <xf numFmtId="49" fontId="6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top" wrapText="1"/>
    </xf>
    <xf numFmtId="3" fontId="11" fillId="0" borderId="0" xfId="0" applyNumberFormat="1" applyFont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1" fontId="16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/>
    </xf>
    <xf numFmtId="0" fontId="2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wrapText="1"/>
    </xf>
    <xf numFmtId="49" fontId="6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wrapText="1"/>
    </xf>
    <xf numFmtId="0" fontId="2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top" wrapText="1"/>
    </xf>
    <xf numFmtId="0" fontId="25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9" fontId="2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5373</xdr:colOff>
      <xdr:row>22</xdr:row>
      <xdr:rowOff>66675</xdr:rowOff>
    </xdr:from>
    <xdr:to>
      <xdr:col>3</xdr:col>
      <xdr:colOff>63500</xdr:colOff>
      <xdr:row>26</xdr:row>
      <xdr:rowOff>114300</xdr:rowOff>
    </xdr:to>
    <xdr:sp macro="" textlink="">
      <xdr:nvSpPr>
        <xdr:cNvPr id="2" name="Right Bracket 1">
          <a:extLst>
            <a:ext uri="{FF2B5EF4-FFF2-40B4-BE49-F238E27FC236}">
              <a16:creationId xmlns:a16="http://schemas.microsoft.com/office/drawing/2014/main" id="{1DB64035-D59F-48C1-AF6E-BFDE5869828A}"/>
            </a:ext>
          </a:extLst>
        </xdr:cNvPr>
        <xdr:cNvSpPr/>
      </xdr:nvSpPr>
      <xdr:spPr>
        <a:xfrm>
          <a:off x="3834423" y="4524375"/>
          <a:ext cx="58127" cy="885825"/>
        </a:xfrm>
        <a:prstGeom prst="rightBracket">
          <a:avLst/>
        </a:prstGeom>
        <a:ln w="1905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E17ED-D34E-4221-9B95-70D266FFE9C2}">
  <sheetPr>
    <pageSetUpPr fitToPage="1"/>
  </sheetPr>
  <dimension ref="A1:M49"/>
  <sheetViews>
    <sheetView tabSelected="1" workbookViewId="0">
      <selection sqref="A1:J45"/>
    </sheetView>
  </sheetViews>
  <sheetFormatPr defaultColWidth="9.1796875" defaultRowHeight="14.5"/>
  <cols>
    <col min="1" max="1" width="8.453125" style="20" bestFit="1" customWidth="1"/>
    <col min="2" max="2" width="44.54296875" style="20" customWidth="1"/>
    <col min="3" max="3" width="11.26953125" style="20" customWidth="1"/>
    <col min="4" max="4" width="2.81640625" style="20" customWidth="1"/>
    <col min="5" max="5" width="10.453125" style="20" customWidth="1"/>
    <col min="6" max="6" width="2.81640625" style="24" customWidth="1"/>
    <col min="7" max="7" width="11" style="20" customWidth="1"/>
    <col min="8" max="8" width="3.6328125" style="20" customWidth="1"/>
    <col min="9" max="9" width="30.7265625" style="20" customWidth="1"/>
    <col min="10" max="10" width="12.81640625" style="20" customWidth="1"/>
    <col min="11" max="11" width="11.26953125" style="20" customWidth="1"/>
    <col min="12" max="16384" width="9.1796875" style="20"/>
  </cols>
  <sheetData>
    <row r="1" spans="1:13" s="18" customFormat="1">
      <c r="A1" s="17" t="s">
        <v>0</v>
      </c>
      <c r="D1" s="1"/>
      <c r="F1" s="2"/>
      <c r="G1" s="2" t="s">
        <v>1</v>
      </c>
      <c r="H1" s="2">
        <v>18</v>
      </c>
      <c r="I1" s="17" t="s">
        <v>2</v>
      </c>
      <c r="M1" s="2"/>
    </row>
    <row r="3" spans="1:13" ht="16.5" customHeight="1">
      <c r="A3" s="19" t="s">
        <v>3</v>
      </c>
      <c r="B3" s="194" t="s">
        <v>4</v>
      </c>
      <c r="C3" s="194"/>
      <c r="D3" s="194"/>
      <c r="E3" s="194"/>
      <c r="F3" s="194"/>
      <c r="G3" s="194"/>
      <c r="H3" s="3"/>
      <c r="I3" s="19"/>
    </row>
    <row r="4" spans="1:13">
      <c r="A4" s="19"/>
      <c r="B4" s="18"/>
      <c r="C4" s="5" t="s">
        <v>5</v>
      </c>
      <c r="D4" s="18"/>
      <c r="E4" s="5" t="s">
        <v>5</v>
      </c>
      <c r="F4" s="2"/>
      <c r="G4" s="5" t="s">
        <v>5</v>
      </c>
      <c r="H4" s="3"/>
      <c r="I4" s="6"/>
    </row>
    <row r="5" spans="1:13">
      <c r="A5" s="19"/>
      <c r="B5" s="5" t="s">
        <v>6</v>
      </c>
      <c r="C5" s="4"/>
      <c r="D5" s="5"/>
      <c r="E5" s="18"/>
      <c r="F5" s="7"/>
      <c r="G5" s="21">
        <v>1114</v>
      </c>
      <c r="H5" s="161" t="s">
        <v>7</v>
      </c>
      <c r="I5" s="6"/>
    </row>
    <row r="6" spans="1:13">
      <c r="A6" s="19"/>
      <c r="B6" s="5" t="s">
        <v>8</v>
      </c>
      <c r="C6" s="4"/>
      <c r="D6" s="5"/>
      <c r="E6" s="18"/>
      <c r="F6" s="7"/>
      <c r="G6" s="181">
        <v>18</v>
      </c>
      <c r="H6" s="7">
        <v>1</v>
      </c>
      <c r="I6" s="6"/>
    </row>
    <row r="7" spans="1:13">
      <c r="A7" s="19"/>
      <c r="B7" s="5" t="s">
        <v>9</v>
      </c>
      <c r="C7" s="4"/>
      <c r="D7" s="5"/>
      <c r="E7" s="22"/>
      <c r="F7" s="7"/>
      <c r="G7" s="21">
        <f>G5-G6</f>
        <v>1096</v>
      </c>
      <c r="H7" s="3"/>
      <c r="I7" s="6"/>
    </row>
    <row r="8" spans="1:13">
      <c r="A8" s="19"/>
      <c r="B8" s="5"/>
      <c r="C8" s="153"/>
      <c r="D8" s="13"/>
      <c r="E8" s="31"/>
      <c r="F8" s="7"/>
      <c r="G8" s="22"/>
      <c r="H8" s="3"/>
      <c r="I8" s="6"/>
    </row>
    <row r="9" spans="1:13">
      <c r="A9" s="19"/>
      <c r="B9" s="8" t="s">
        <v>10</v>
      </c>
      <c r="C9" s="153"/>
      <c r="D9" s="31"/>
      <c r="E9" s="31"/>
      <c r="F9" s="7"/>
      <c r="G9" s="22"/>
      <c r="H9" s="3"/>
      <c r="I9" s="6"/>
    </row>
    <row r="10" spans="1:13">
      <c r="A10" s="19"/>
      <c r="B10" s="9" t="s">
        <v>11</v>
      </c>
      <c r="C10" s="153"/>
      <c r="D10" s="31"/>
      <c r="E10" s="31">
        <v>72</v>
      </c>
      <c r="F10" s="161" t="s">
        <v>7</v>
      </c>
      <c r="G10" s="23"/>
      <c r="H10" s="3"/>
      <c r="I10" s="6"/>
    </row>
    <row r="11" spans="1:13">
      <c r="A11" s="19"/>
      <c r="B11" s="5" t="s">
        <v>12</v>
      </c>
      <c r="C11" s="31">
        <v>510</v>
      </c>
      <c r="D11" s="161" t="s">
        <v>7</v>
      </c>
      <c r="E11" s="13"/>
      <c r="F11" s="162"/>
      <c r="G11" s="23"/>
      <c r="H11" s="3"/>
      <c r="I11" s="6"/>
    </row>
    <row r="12" spans="1:13" ht="18.75" customHeight="1">
      <c r="A12" s="19"/>
      <c r="B12" s="26" t="s">
        <v>13</v>
      </c>
      <c r="C12" s="154">
        <v>12</v>
      </c>
      <c r="D12" s="161" t="s">
        <v>7</v>
      </c>
      <c r="E12" s="154">
        <f>C11-C12</f>
        <v>498</v>
      </c>
      <c r="F12" s="7">
        <v>1</v>
      </c>
      <c r="G12" s="23"/>
      <c r="H12" s="3"/>
      <c r="I12" s="195" t="s">
        <v>14</v>
      </c>
      <c r="J12" s="195"/>
      <c r="K12" s="6"/>
    </row>
    <row r="13" spans="1:13">
      <c r="A13" s="19"/>
      <c r="B13" s="26"/>
      <c r="C13" s="13"/>
      <c r="D13" s="94"/>
      <c r="E13" s="13">
        <f>E10+E12</f>
        <v>570</v>
      </c>
      <c r="F13" s="162"/>
      <c r="G13" s="23"/>
      <c r="H13" s="3"/>
      <c r="I13" s="6"/>
    </row>
    <row r="14" spans="1:13">
      <c r="A14" s="19"/>
      <c r="B14" s="25" t="s">
        <v>15</v>
      </c>
      <c r="E14" s="154">
        <v>4</v>
      </c>
      <c r="F14" s="7">
        <v>1</v>
      </c>
      <c r="G14" s="23"/>
      <c r="H14" s="3"/>
      <c r="I14" s="6"/>
    </row>
    <row r="15" spans="1:13">
      <c r="A15" s="19"/>
      <c r="B15" s="26"/>
      <c r="C15" s="31"/>
      <c r="D15" s="21"/>
      <c r="E15" s="13">
        <f>E13+E14</f>
        <v>574</v>
      </c>
      <c r="F15" s="162"/>
      <c r="G15" s="23"/>
      <c r="H15" s="3"/>
    </row>
    <row r="16" spans="1:13">
      <c r="A16" s="19"/>
      <c r="B16" s="26" t="s">
        <v>16</v>
      </c>
      <c r="C16" s="29"/>
      <c r="D16" s="21"/>
      <c r="E16" s="182">
        <v>66</v>
      </c>
      <c r="F16" s="7">
        <v>1</v>
      </c>
      <c r="G16" s="22"/>
      <c r="H16" s="3"/>
      <c r="I16" s="5" t="s">
        <v>17</v>
      </c>
    </row>
    <row r="17" spans="1:11">
      <c r="A17" s="19"/>
      <c r="B17" s="26"/>
      <c r="C17" s="29"/>
      <c r="D17" s="21"/>
      <c r="E17" s="13">
        <f>E15-E16</f>
        <v>508</v>
      </c>
      <c r="F17" s="7"/>
      <c r="G17" s="22"/>
      <c r="H17" s="3"/>
      <c r="I17" s="6"/>
    </row>
    <row r="18" spans="1:11">
      <c r="A18" s="19"/>
      <c r="B18" s="26" t="s">
        <v>18</v>
      </c>
      <c r="C18" s="29"/>
      <c r="D18" s="21"/>
      <c r="E18" s="182">
        <v>4</v>
      </c>
      <c r="F18" s="7">
        <v>1</v>
      </c>
      <c r="G18" s="22"/>
      <c r="H18" s="3"/>
      <c r="I18" s="6"/>
    </row>
    <row r="19" spans="1:11">
      <c r="A19" s="19"/>
      <c r="B19" s="26" t="s">
        <v>19</v>
      </c>
      <c r="C19" s="23"/>
      <c r="D19" s="27"/>
      <c r="E19" s="5"/>
      <c r="F19" s="7"/>
      <c r="G19" s="182">
        <f>E17+E18</f>
        <v>512</v>
      </c>
      <c r="H19" s="3"/>
      <c r="I19" s="6"/>
    </row>
    <row r="20" spans="1:11">
      <c r="A20" s="19"/>
      <c r="B20" s="4" t="s">
        <v>20</v>
      </c>
      <c r="C20" s="23"/>
      <c r="D20" s="27"/>
      <c r="E20" s="5"/>
      <c r="F20" s="7"/>
      <c r="G20" s="31">
        <f>G7-G19</f>
        <v>584</v>
      </c>
      <c r="H20" s="3"/>
      <c r="I20" s="6"/>
    </row>
    <row r="21" spans="1:11">
      <c r="A21" s="19"/>
      <c r="B21" s="5"/>
      <c r="C21" s="23"/>
      <c r="D21" s="27"/>
      <c r="E21" s="5"/>
      <c r="F21" s="7"/>
      <c r="G21" s="23"/>
      <c r="H21" s="3"/>
      <c r="I21" s="19"/>
    </row>
    <row r="22" spans="1:11">
      <c r="A22" s="19"/>
      <c r="B22" s="4" t="s">
        <v>21</v>
      </c>
      <c r="C22" s="23"/>
      <c r="D22" s="27"/>
      <c r="E22" s="5"/>
      <c r="F22" s="7"/>
      <c r="G22" s="23"/>
      <c r="H22" s="3"/>
      <c r="I22" s="6"/>
    </row>
    <row r="23" spans="1:11">
      <c r="A23" s="19"/>
      <c r="B23" s="26" t="s">
        <v>22</v>
      </c>
      <c r="C23" s="21"/>
      <c r="D23" s="26"/>
      <c r="E23" s="21">
        <v>42</v>
      </c>
      <c r="F23" s="7">
        <v>1</v>
      </c>
      <c r="G23" s="23"/>
      <c r="H23" s="3"/>
      <c r="I23" s="28"/>
    </row>
    <row r="24" spans="1:11">
      <c r="A24" s="19"/>
      <c r="B24" s="26" t="s">
        <v>23</v>
      </c>
      <c r="C24" s="21"/>
      <c r="D24" s="26"/>
      <c r="E24" s="21">
        <v>84</v>
      </c>
      <c r="F24" s="161" t="s">
        <v>7</v>
      </c>
      <c r="G24" s="23"/>
      <c r="H24" s="3"/>
      <c r="I24" s="28"/>
    </row>
    <row r="25" spans="1:11" ht="16.5" customHeight="1">
      <c r="A25" s="19"/>
      <c r="B25" s="26" t="s">
        <v>24</v>
      </c>
      <c r="C25" s="21"/>
      <c r="D25" s="26"/>
      <c r="E25" s="21">
        <v>134</v>
      </c>
      <c r="F25" s="7">
        <v>1</v>
      </c>
      <c r="G25" s="23"/>
      <c r="H25" s="3"/>
      <c r="I25" s="196" t="s">
        <v>25</v>
      </c>
      <c r="J25" s="196"/>
      <c r="K25" s="192"/>
    </row>
    <row r="26" spans="1:11">
      <c r="A26" s="19"/>
      <c r="B26" s="26" t="s">
        <v>26</v>
      </c>
      <c r="C26" s="21"/>
      <c r="D26" s="26"/>
      <c r="E26" s="21">
        <v>22</v>
      </c>
      <c r="F26" s="7">
        <v>1</v>
      </c>
      <c r="G26" s="23"/>
      <c r="H26" s="3"/>
      <c r="I26" s="28"/>
    </row>
    <row r="27" spans="1:11">
      <c r="A27" s="19"/>
      <c r="B27" s="26" t="s">
        <v>27</v>
      </c>
      <c r="C27" s="21"/>
      <c r="D27" s="26"/>
      <c r="E27" s="21">
        <v>76</v>
      </c>
      <c r="F27" s="7">
        <v>1</v>
      </c>
      <c r="G27" s="23"/>
      <c r="H27" s="3"/>
      <c r="I27" s="28"/>
    </row>
    <row r="28" spans="1:11">
      <c r="A28" s="19"/>
      <c r="B28" s="26" t="s">
        <v>28</v>
      </c>
      <c r="C28" s="21"/>
      <c r="D28" s="26"/>
      <c r="E28" s="21">
        <v>24</v>
      </c>
      <c r="F28" s="7">
        <v>1</v>
      </c>
      <c r="G28" s="23"/>
      <c r="H28" s="3"/>
      <c r="I28" s="28"/>
    </row>
    <row r="29" spans="1:11">
      <c r="A29" s="19"/>
      <c r="B29" s="27" t="s">
        <v>29</v>
      </c>
      <c r="C29" s="27"/>
      <c r="D29" s="26"/>
      <c r="E29" s="21">
        <v>22</v>
      </c>
      <c r="F29" s="161" t="s">
        <v>7</v>
      </c>
      <c r="G29" s="5"/>
      <c r="H29" s="12"/>
      <c r="I29" s="28"/>
    </row>
    <row r="30" spans="1:11">
      <c r="A30" s="19"/>
      <c r="B30" s="27" t="s">
        <v>30</v>
      </c>
      <c r="C30" s="27"/>
      <c r="D30" s="26"/>
      <c r="E30" s="182">
        <v>24</v>
      </c>
      <c r="F30" s="11">
        <v>1</v>
      </c>
      <c r="G30" s="182">
        <f>SUM(E23:E30)</f>
        <v>428</v>
      </c>
      <c r="H30" s="3"/>
      <c r="I30" s="18" t="s">
        <v>31</v>
      </c>
    </row>
    <row r="31" spans="1:11">
      <c r="A31" s="19"/>
      <c r="B31" s="5"/>
      <c r="C31" s="23"/>
      <c r="D31" s="27"/>
      <c r="E31" s="5"/>
      <c r="F31" s="7"/>
      <c r="G31" s="31">
        <f>G20-G30</f>
        <v>156</v>
      </c>
      <c r="H31" s="18"/>
      <c r="I31" s="6"/>
    </row>
    <row r="32" spans="1:11">
      <c r="A32" s="19"/>
      <c r="B32" s="22" t="s">
        <v>32</v>
      </c>
      <c r="C32" s="29"/>
      <c r="D32" s="27"/>
      <c r="E32" s="13"/>
      <c r="F32" s="7"/>
      <c r="G32" s="29"/>
      <c r="H32" s="14"/>
      <c r="I32" s="28"/>
    </row>
    <row r="33" spans="1:9">
      <c r="A33" s="19"/>
      <c r="B33" s="26" t="s">
        <v>33</v>
      </c>
      <c r="C33" s="21"/>
      <c r="D33" s="26"/>
      <c r="E33" s="21">
        <v>12</v>
      </c>
      <c r="F33" s="7">
        <v>1</v>
      </c>
      <c r="G33" s="29"/>
      <c r="H33" s="14"/>
      <c r="I33" s="28"/>
    </row>
    <row r="34" spans="1:9" ht="29">
      <c r="A34" s="19"/>
      <c r="B34" s="27" t="s">
        <v>34</v>
      </c>
      <c r="C34" s="27"/>
      <c r="D34" s="26"/>
      <c r="E34" s="182">
        <v>4</v>
      </c>
      <c r="F34" s="7">
        <v>1</v>
      </c>
      <c r="G34" s="182">
        <f>E33+E34</f>
        <v>16</v>
      </c>
      <c r="H34" s="15"/>
      <c r="I34" s="28"/>
    </row>
    <row r="35" spans="1:9">
      <c r="A35" s="19"/>
      <c r="B35" s="23" t="s">
        <v>35</v>
      </c>
      <c r="C35" s="29"/>
      <c r="D35" s="27"/>
      <c r="E35" s="13"/>
      <c r="F35" s="7"/>
      <c r="G35" s="31">
        <f>G31+G34</f>
        <v>172</v>
      </c>
      <c r="H35" s="15"/>
      <c r="I35" s="28"/>
    </row>
    <row r="36" spans="1:9">
      <c r="A36" s="19"/>
      <c r="B36" s="22" t="s">
        <v>36</v>
      </c>
      <c r="C36" s="29"/>
      <c r="D36" s="27"/>
      <c r="E36" s="13"/>
      <c r="F36" s="10"/>
      <c r="G36" s="182">
        <f>G35*0.25</f>
        <v>43</v>
      </c>
      <c r="H36" s="11">
        <v>1</v>
      </c>
      <c r="I36" s="28"/>
    </row>
    <row r="37" spans="1:9">
      <c r="A37" s="19"/>
      <c r="B37" s="23" t="s">
        <v>37</v>
      </c>
      <c r="C37" s="29"/>
      <c r="D37" s="27"/>
      <c r="E37" s="13"/>
      <c r="F37" s="10"/>
      <c r="G37" s="31">
        <f>G35-G36</f>
        <v>129</v>
      </c>
      <c r="H37" s="11"/>
      <c r="I37" s="28"/>
    </row>
    <row r="38" spans="1:9" ht="18.75" customHeight="1">
      <c r="A38" s="19"/>
      <c r="B38" s="22" t="s">
        <v>38</v>
      </c>
      <c r="C38" s="29"/>
      <c r="D38" s="27"/>
      <c r="E38" s="13"/>
      <c r="F38" s="7"/>
      <c r="G38" s="182">
        <v>20</v>
      </c>
      <c r="H38" s="11">
        <v>1</v>
      </c>
      <c r="I38" s="19"/>
    </row>
    <row r="39" spans="1:9">
      <c r="A39" s="19"/>
      <c r="B39" s="5"/>
      <c r="C39" s="29"/>
      <c r="D39" s="27"/>
      <c r="E39" s="13"/>
      <c r="F39" s="7"/>
      <c r="G39" s="31">
        <f>G37+G38</f>
        <v>149</v>
      </c>
      <c r="H39" s="15"/>
      <c r="I39" s="19"/>
    </row>
    <row r="40" spans="1:9">
      <c r="A40" s="19"/>
      <c r="B40" s="22" t="s">
        <v>39</v>
      </c>
      <c r="C40" s="29"/>
      <c r="D40" s="27"/>
      <c r="E40" s="13"/>
      <c r="F40" s="7"/>
      <c r="G40" s="29"/>
      <c r="H40" s="14"/>
      <c r="I40" s="19"/>
    </row>
    <row r="41" spans="1:9">
      <c r="A41" s="19"/>
      <c r="B41" s="26" t="s">
        <v>40</v>
      </c>
      <c r="C41" s="29"/>
      <c r="D41" s="30"/>
      <c r="E41" s="13">
        <v>36</v>
      </c>
      <c r="F41" s="7">
        <v>1</v>
      </c>
      <c r="G41" s="29"/>
      <c r="H41" s="14"/>
      <c r="I41" s="5"/>
    </row>
    <row r="42" spans="1:9">
      <c r="A42" s="19"/>
      <c r="B42" s="26" t="s">
        <v>41</v>
      </c>
      <c r="C42" s="29"/>
      <c r="D42" s="30"/>
      <c r="E42" s="154">
        <v>25</v>
      </c>
      <c r="F42" s="7">
        <v>1</v>
      </c>
      <c r="G42" s="154">
        <f>SUM(E41:E43)</f>
        <v>61</v>
      </c>
      <c r="H42" s="16"/>
    </row>
    <row r="43" spans="1:9" ht="15" thickBot="1">
      <c r="B43" s="23" t="s">
        <v>42</v>
      </c>
      <c r="C43" s="29"/>
      <c r="D43" s="27"/>
      <c r="E43" s="5"/>
      <c r="G43" s="183">
        <f>G39-G42</f>
        <v>88</v>
      </c>
      <c r="H43" s="16"/>
    </row>
    <row r="44" spans="1:9" ht="15" thickTop="1">
      <c r="B44" s="22"/>
      <c r="C44" s="29"/>
      <c r="D44" s="27"/>
      <c r="E44" s="13"/>
      <c r="F44" s="7"/>
      <c r="H44" s="16"/>
    </row>
    <row r="45" spans="1:9">
      <c r="B45" s="12" t="s">
        <v>43</v>
      </c>
      <c r="C45" s="29"/>
      <c r="D45" s="11"/>
      <c r="E45" s="13"/>
      <c r="F45" s="7"/>
      <c r="G45" s="31"/>
      <c r="H45" s="16"/>
    </row>
    <row r="46" spans="1:9">
      <c r="C46" s="29"/>
      <c r="E46" s="13"/>
      <c r="F46" s="7"/>
      <c r="G46" s="31"/>
      <c r="H46" s="16"/>
    </row>
    <row r="48" spans="1:9">
      <c r="E48" s="24"/>
      <c r="F48" s="20"/>
    </row>
    <row r="49" spans="5:6">
      <c r="E49" s="24"/>
      <c r="F49" s="20"/>
    </row>
  </sheetData>
  <mergeCells count="3">
    <mergeCell ref="B3:G3"/>
    <mergeCell ref="I12:J12"/>
    <mergeCell ref="I25:J25"/>
  </mergeCells>
  <printOptions gridLines="1"/>
  <pageMargins left="0.25" right="0.25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A861B-BA94-4335-88CB-74DE4F488900}">
  <sheetPr>
    <pageSetUpPr fitToPage="1"/>
  </sheetPr>
  <dimension ref="A1:N44"/>
  <sheetViews>
    <sheetView workbookViewId="0">
      <selection sqref="A1:L43"/>
    </sheetView>
  </sheetViews>
  <sheetFormatPr defaultColWidth="9.1796875" defaultRowHeight="14.5"/>
  <cols>
    <col min="1" max="1" width="8.453125" bestFit="1" customWidth="1"/>
    <col min="2" max="2" width="39.7265625" customWidth="1"/>
    <col min="3" max="3" width="12.1796875" customWidth="1"/>
    <col min="4" max="4" width="3.26953125" customWidth="1"/>
    <col min="5" max="5" width="12" customWidth="1"/>
    <col min="6" max="6" width="2.90625" style="58" customWidth="1"/>
    <col min="7" max="7" width="11" customWidth="1"/>
    <col min="8" max="8" width="3.26953125" style="58" customWidth="1"/>
    <col min="9" max="9" width="30.7265625" customWidth="1"/>
    <col min="11" max="11" width="11.26953125" customWidth="1"/>
    <col min="13" max="13" width="12" customWidth="1"/>
  </cols>
  <sheetData>
    <row r="1" spans="1:14" s="33" customFormat="1">
      <c r="A1" s="32" t="s">
        <v>0</v>
      </c>
      <c r="D1" s="34"/>
      <c r="G1" s="35" t="s">
        <v>1</v>
      </c>
      <c r="H1" s="35">
        <v>20</v>
      </c>
      <c r="I1" s="32" t="s">
        <v>2</v>
      </c>
      <c r="M1" s="35"/>
    </row>
    <row r="2" spans="1:14" ht="16.5" customHeight="1">
      <c r="A2" s="36"/>
      <c r="B2" s="33"/>
      <c r="C2" s="32"/>
      <c r="D2" s="37"/>
      <c r="E2" s="33"/>
      <c r="F2" s="38"/>
      <c r="G2" s="39"/>
      <c r="H2" s="40"/>
      <c r="I2" s="33"/>
    </row>
    <row r="3" spans="1:14">
      <c r="A3" s="36" t="s">
        <v>44</v>
      </c>
      <c r="B3" s="158" t="s">
        <v>45</v>
      </c>
      <c r="C3" s="158"/>
      <c r="D3" s="158"/>
      <c r="E3" s="158"/>
      <c r="F3" s="158"/>
      <c r="G3" s="158"/>
      <c r="H3" s="42"/>
      <c r="I3" s="42"/>
    </row>
    <row r="4" spans="1:14">
      <c r="A4" s="36"/>
      <c r="B4" s="33"/>
      <c r="C4" s="43" t="s">
        <v>5</v>
      </c>
      <c r="D4" s="37"/>
      <c r="E4" s="43" t="s">
        <v>5</v>
      </c>
      <c r="F4" s="44"/>
      <c r="G4" s="43" t="s">
        <v>5</v>
      </c>
      <c r="H4" s="45"/>
      <c r="I4" s="46"/>
    </row>
    <row r="5" spans="1:14">
      <c r="A5" s="36"/>
      <c r="B5" s="41" t="s">
        <v>46</v>
      </c>
      <c r="C5" s="47" t="s">
        <v>47</v>
      </c>
      <c r="D5" s="48"/>
      <c r="E5" s="47" t="s">
        <v>48</v>
      </c>
      <c r="F5" s="49"/>
      <c r="G5" s="47" t="s">
        <v>49</v>
      </c>
      <c r="H5" s="50"/>
      <c r="I5" s="46"/>
    </row>
    <row r="6" spans="1:14" ht="16.5" customHeight="1">
      <c r="A6" s="36"/>
      <c r="B6" s="46" t="s">
        <v>50</v>
      </c>
      <c r="C6" s="51">
        <v>214</v>
      </c>
      <c r="D6" s="48"/>
      <c r="E6" s="51">
        <v>-56</v>
      </c>
      <c r="F6" s="49"/>
      <c r="G6" s="52">
        <f>C6-E6</f>
        <v>270</v>
      </c>
      <c r="H6" s="64" t="s">
        <v>51</v>
      </c>
      <c r="I6" s="197" t="s">
        <v>52</v>
      </c>
      <c r="J6" s="197"/>
      <c r="K6" s="197"/>
      <c r="L6" s="197"/>
      <c r="M6" s="180"/>
    </row>
    <row r="7" spans="1:14">
      <c r="A7" s="36"/>
      <c r="B7" s="46" t="s">
        <v>53</v>
      </c>
      <c r="C7" s="51">
        <v>220</v>
      </c>
      <c r="D7" s="48"/>
      <c r="E7" s="51">
        <v>82</v>
      </c>
      <c r="F7" s="53"/>
      <c r="G7" s="52">
        <f t="shared" ref="G7:G8" si="0">C7-E7</f>
        <v>138</v>
      </c>
      <c r="H7" s="64" t="s">
        <v>51</v>
      </c>
      <c r="I7" s="180"/>
      <c r="J7" s="180"/>
      <c r="K7" s="180"/>
      <c r="L7" s="180"/>
    </row>
    <row r="8" spans="1:14">
      <c r="A8" s="36"/>
      <c r="B8" s="46" t="s">
        <v>54</v>
      </c>
      <c r="C8" s="168">
        <v>150</v>
      </c>
      <c r="D8" s="48"/>
      <c r="E8" s="168">
        <v>54</v>
      </c>
      <c r="F8" s="53"/>
      <c r="G8" s="168">
        <f t="shared" si="0"/>
        <v>96</v>
      </c>
      <c r="H8" s="64" t="s">
        <v>51</v>
      </c>
      <c r="I8" s="164"/>
      <c r="J8" s="164"/>
      <c r="K8" s="164"/>
      <c r="L8" s="164"/>
    </row>
    <row r="9" spans="1:14">
      <c r="A9" s="36"/>
      <c r="C9" s="184">
        <f>SUM(C6:C8)</f>
        <v>584</v>
      </c>
      <c r="D9" s="48"/>
      <c r="E9" s="184">
        <f>SUM(E6:E8)</f>
        <v>80</v>
      </c>
      <c r="F9" s="53"/>
      <c r="G9" s="51">
        <f>SUM(G6:G8)</f>
        <v>504</v>
      </c>
      <c r="H9" s="64"/>
      <c r="I9" s="46"/>
    </row>
    <row r="10" spans="1:14">
      <c r="B10" s="54" t="s">
        <v>55</v>
      </c>
      <c r="H10" s="163"/>
    </row>
    <row r="11" spans="1:14" ht="17.25" customHeight="1">
      <c r="A11" s="36"/>
      <c r="B11" s="54" t="s">
        <v>56</v>
      </c>
      <c r="C11" s="55"/>
      <c r="D11" s="56"/>
      <c r="E11" s="52"/>
      <c r="F11" s="57"/>
      <c r="G11" s="52">
        <v>210</v>
      </c>
      <c r="H11" s="64" t="s">
        <v>51</v>
      </c>
      <c r="I11" s="197" t="s">
        <v>57</v>
      </c>
      <c r="J11" s="197"/>
      <c r="K11" s="197"/>
      <c r="L11" s="197"/>
      <c r="M11" s="180"/>
    </row>
    <row r="12" spans="1:14">
      <c r="A12" s="36"/>
      <c r="B12" s="46" t="s">
        <v>58</v>
      </c>
      <c r="C12" s="52"/>
      <c r="D12" s="59"/>
      <c r="E12" s="55"/>
      <c r="F12" s="57"/>
      <c r="G12" s="185">
        <f>72-25</f>
        <v>47</v>
      </c>
      <c r="H12" s="64" t="s">
        <v>51</v>
      </c>
      <c r="I12" s="197"/>
      <c r="J12" s="197"/>
      <c r="K12" s="197"/>
      <c r="L12" s="197"/>
      <c r="M12" s="180"/>
    </row>
    <row r="13" spans="1:14" ht="30" customHeight="1">
      <c r="A13" s="36"/>
      <c r="B13" s="60"/>
      <c r="C13" s="52"/>
      <c r="D13" s="59"/>
      <c r="E13" s="55"/>
      <c r="F13" s="53"/>
      <c r="G13" s="52">
        <f>SUM(G9:G12)</f>
        <v>761</v>
      </c>
      <c r="H13" s="61"/>
      <c r="I13" s="199" t="s">
        <v>59</v>
      </c>
      <c r="J13" s="199"/>
      <c r="K13" s="199"/>
      <c r="L13" s="199"/>
      <c r="M13" s="114"/>
    </row>
    <row r="14" spans="1:14">
      <c r="A14" s="36"/>
      <c r="B14" s="62" t="s">
        <v>60</v>
      </c>
      <c r="C14" s="52"/>
      <c r="D14" s="59"/>
      <c r="E14" s="55"/>
      <c r="F14" s="53"/>
      <c r="G14" s="63"/>
      <c r="H14" s="61"/>
      <c r="I14" s="46"/>
    </row>
    <row r="15" spans="1:14">
      <c r="A15" s="36"/>
      <c r="B15" s="46" t="s">
        <v>61</v>
      </c>
      <c r="E15" s="51">
        <v>66</v>
      </c>
      <c r="F15" s="155" t="s">
        <v>7</v>
      </c>
      <c r="G15" s="63"/>
      <c r="H15" s="61"/>
      <c r="I15" s="46"/>
    </row>
    <row r="16" spans="1:14" ht="16.5" customHeight="1">
      <c r="A16" s="36"/>
      <c r="B16" s="46" t="s">
        <v>62</v>
      </c>
      <c r="E16" s="51">
        <v>78</v>
      </c>
      <c r="F16" s="64" t="s">
        <v>51</v>
      </c>
      <c r="G16" s="63"/>
      <c r="H16" s="61"/>
      <c r="I16" s="200" t="s">
        <v>63</v>
      </c>
      <c r="J16" s="200"/>
      <c r="K16" s="200"/>
      <c r="L16" s="200"/>
      <c r="M16" s="166"/>
      <c r="N16" s="166"/>
    </row>
    <row r="17" spans="1:14" ht="16.5" customHeight="1">
      <c r="A17" s="36"/>
      <c r="B17" s="46" t="s">
        <v>64</v>
      </c>
      <c r="C17" s="51">
        <v>200</v>
      </c>
      <c r="D17" s="155" t="s">
        <v>7</v>
      </c>
      <c r="G17" s="63"/>
      <c r="H17" s="61"/>
      <c r="I17" s="200"/>
      <c r="J17" s="200"/>
      <c r="K17" s="200"/>
      <c r="L17" s="200"/>
      <c r="M17" s="165"/>
      <c r="N17" s="165"/>
    </row>
    <row r="18" spans="1:14" ht="16.5" customHeight="1">
      <c r="A18" s="36"/>
      <c r="B18" s="46" t="s">
        <v>65</v>
      </c>
      <c r="C18" s="168">
        <v>12</v>
      </c>
      <c r="D18" s="155" t="s">
        <v>7</v>
      </c>
      <c r="E18" s="51">
        <v>188</v>
      </c>
      <c r="F18" s="64" t="s">
        <v>51</v>
      </c>
      <c r="G18" s="63"/>
      <c r="H18" s="61"/>
      <c r="I18" s="165"/>
      <c r="J18" s="165"/>
      <c r="K18" s="165"/>
      <c r="L18" s="165"/>
      <c r="M18" s="165"/>
      <c r="N18" s="165"/>
    </row>
    <row r="19" spans="1:14">
      <c r="A19" s="36"/>
      <c r="B19" s="46" t="s">
        <v>66</v>
      </c>
      <c r="E19" s="51">
        <v>12</v>
      </c>
      <c r="F19" s="155" t="s">
        <v>7</v>
      </c>
      <c r="G19" s="63"/>
      <c r="H19" s="61"/>
      <c r="I19" s="166"/>
      <c r="J19" s="166"/>
      <c r="K19" s="166"/>
      <c r="L19" s="166"/>
      <c r="M19" s="166"/>
      <c r="N19" s="166"/>
    </row>
    <row r="20" spans="1:14" ht="15" customHeight="1">
      <c r="A20" s="36"/>
      <c r="B20" s="46" t="s">
        <v>67</v>
      </c>
      <c r="E20" s="168">
        <v>18</v>
      </c>
      <c r="F20" s="64" t="s">
        <v>51</v>
      </c>
      <c r="G20" s="63"/>
      <c r="H20" s="61"/>
      <c r="I20" s="200" t="s">
        <v>68</v>
      </c>
      <c r="J20" s="200"/>
      <c r="K20" s="200"/>
      <c r="L20" s="200"/>
      <c r="M20" s="166"/>
      <c r="N20" s="166"/>
    </row>
    <row r="21" spans="1:14">
      <c r="A21" s="36"/>
      <c r="B21" s="60"/>
      <c r="C21" s="52"/>
      <c r="D21" s="59"/>
      <c r="E21" s="55">
        <f>SUM(E15:E20)</f>
        <v>362</v>
      </c>
      <c r="F21" s="53"/>
      <c r="G21" s="63"/>
      <c r="H21" s="61"/>
      <c r="I21" s="200"/>
      <c r="J21" s="200"/>
      <c r="K21" s="200"/>
      <c r="L21" s="200"/>
      <c r="M21" s="166"/>
      <c r="N21" s="166"/>
    </row>
    <row r="22" spans="1:14">
      <c r="A22" s="36"/>
      <c r="B22" s="65" t="s">
        <v>69</v>
      </c>
      <c r="C22" s="55"/>
      <c r="D22" s="48"/>
      <c r="E22" s="55"/>
      <c r="F22" s="66"/>
      <c r="G22" s="67"/>
      <c r="H22" s="68"/>
      <c r="I22" s="97"/>
      <c r="J22" s="167"/>
      <c r="K22" s="167"/>
      <c r="L22" s="167"/>
      <c r="M22" s="167"/>
      <c r="N22" s="167"/>
    </row>
    <row r="23" spans="1:14">
      <c r="A23" s="36"/>
      <c r="B23" s="46" t="s">
        <v>70</v>
      </c>
      <c r="C23" s="51">
        <v>130</v>
      </c>
      <c r="D23" s="69"/>
      <c r="E23" s="52"/>
      <c r="F23" s="70"/>
      <c r="G23" s="52"/>
      <c r="H23" s="68"/>
      <c r="I23" s="97"/>
      <c r="J23" s="167"/>
      <c r="K23" s="167"/>
      <c r="L23" s="167"/>
      <c r="M23" s="167"/>
      <c r="N23" s="167"/>
    </row>
    <row r="24" spans="1:14">
      <c r="A24" s="36"/>
      <c r="B24" s="46" t="s">
        <v>71</v>
      </c>
      <c r="C24" s="51">
        <v>4</v>
      </c>
      <c r="D24" s="69"/>
      <c r="E24" s="52"/>
      <c r="F24" s="70"/>
      <c r="G24" s="52"/>
      <c r="H24" s="68"/>
      <c r="I24" s="97"/>
      <c r="J24" s="167"/>
      <c r="K24" s="167"/>
      <c r="L24" s="167"/>
      <c r="M24" s="167"/>
      <c r="N24" s="167"/>
    </row>
    <row r="25" spans="1:14">
      <c r="A25" s="36"/>
      <c r="B25" s="46" t="s">
        <v>72</v>
      </c>
      <c r="C25" s="51">
        <v>24</v>
      </c>
      <c r="D25" s="69"/>
      <c r="E25" s="52"/>
      <c r="F25" s="70"/>
      <c r="G25" s="52"/>
      <c r="H25" s="68"/>
      <c r="I25" s="97"/>
      <c r="J25" s="167"/>
      <c r="K25" s="167"/>
      <c r="L25" s="167"/>
      <c r="M25" s="167"/>
      <c r="N25" s="167"/>
    </row>
    <row r="26" spans="1:14">
      <c r="A26" s="36"/>
      <c r="B26" s="46" t="s">
        <v>73</v>
      </c>
      <c r="C26" s="51">
        <v>106</v>
      </c>
      <c r="D26" s="69"/>
      <c r="E26" s="52"/>
      <c r="F26" s="57"/>
      <c r="G26" s="52"/>
      <c r="H26" s="68"/>
      <c r="I26" s="97"/>
      <c r="J26" s="167"/>
      <c r="K26" s="167"/>
      <c r="L26" s="167"/>
      <c r="M26" s="167"/>
      <c r="N26" s="167"/>
    </row>
    <row r="27" spans="1:14" ht="17.25" customHeight="1">
      <c r="A27" s="36"/>
      <c r="B27" s="46" t="s">
        <v>74</v>
      </c>
      <c r="C27" s="168">
        <v>43</v>
      </c>
      <c r="D27" s="193" t="s">
        <v>75</v>
      </c>
      <c r="E27" s="168">
        <f>SUM(C23:C27)</f>
        <v>307</v>
      </c>
      <c r="F27" s="57"/>
      <c r="G27" s="52"/>
      <c r="H27" s="68"/>
      <c r="I27" s="200" t="s">
        <v>76</v>
      </c>
      <c r="J27" s="200"/>
      <c r="K27" s="200"/>
      <c r="L27" s="200"/>
      <c r="M27" s="166"/>
      <c r="N27" s="166"/>
    </row>
    <row r="28" spans="1:14">
      <c r="A28" s="36"/>
      <c r="B28" s="60" t="s">
        <v>77</v>
      </c>
      <c r="C28" s="52"/>
      <c r="D28" s="71"/>
      <c r="E28" s="55"/>
      <c r="F28" s="70"/>
      <c r="G28" s="185">
        <f>E21-E27</f>
        <v>55</v>
      </c>
      <c r="H28" s="72"/>
      <c r="I28" s="200"/>
      <c r="J28" s="200"/>
      <c r="K28" s="200"/>
      <c r="L28" s="200"/>
      <c r="M28" s="166"/>
      <c r="N28" s="166"/>
    </row>
    <row r="29" spans="1:14">
      <c r="A29" s="36"/>
      <c r="B29" s="60" t="s">
        <v>78</v>
      </c>
      <c r="C29" s="52"/>
      <c r="D29" s="71"/>
      <c r="E29" s="55"/>
      <c r="F29" s="70"/>
      <c r="G29" s="52">
        <f>G13+G28</f>
        <v>816</v>
      </c>
      <c r="H29" s="72"/>
      <c r="I29" s="97"/>
      <c r="J29" s="167"/>
      <c r="K29" s="167"/>
      <c r="L29" s="167"/>
      <c r="M29" s="167"/>
      <c r="N29" s="167"/>
    </row>
    <row r="30" spans="1:14">
      <c r="A30" s="36"/>
      <c r="B30" s="60"/>
      <c r="C30" s="52"/>
      <c r="D30" s="71"/>
      <c r="E30" s="55"/>
      <c r="F30" s="70"/>
      <c r="G30" s="52"/>
      <c r="H30" s="72"/>
      <c r="I30" s="33"/>
    </row>
    <row r="31" spans="1:14">
      <c r="A31" s="36"/>
      <c r="B31" s="62" t="s">
        <v>79</v>
      </c>
      <c r="C31" s="52"/>
      <c r="D31" s="71"/>
      <c r="E31" s="55"/>
      <c r="F31" s="198"/>
      <c r="G31" s="52"/>
      <c r="H31" s="68"/>
      <c r="I31" s="33"/>
    </row>
    <row r="32" spans="1:14">
      <c r="A32" s="36"/>
      <c r="B32" s="60" t="s">
        <v>80</v>
      </c>
      <c r="C32" s="52"/>
      <c r="D32" s="71"/>
      <c r="E32" s="55"/>
      <c r="F32" s="198"/>
      <c r="G32" s="185">
        <v>240</v>
      </c>
      <c r="H32" s="64" t="s">
        <v>51</v>
      </c>
      <c r="I32" s="33"/>
    </row>
    <row r="33" spans="1:13" ht="18.75" customHeight="1" thickBot="1">
      <c r="A33" s="36"/>
      <c r="B33" s="60" t="s">
        <v>81</v>
      </c>
      <c r="C33" s="52"/>
      <c r="D33" s="71"/>
      <c r="E33" s="55"/>
      <c r="F33" s="198"/>
      <c r="G33" s="186">
        <f>G29-G32</f>
        <v>576</v>
      </c>
      <c r="H33" s="72"/>
      <c r="I33" s="33"/>
    </row>
    <row r="34" spans="1:13" ht="15" thickTop="1">
      <c r="A34" s="36"/>
      <c r="B34" s="60"/>
      <c r="C34" s="52"/>
      <c r="D34" s="71"/>
      <c r="E34" s="55"/>
      <c r="F34" s="70"/>
      <c r="G34" s="63"/>
      <c r="H34" s="72"/>
      <c r="I34" s="33"/>
    </row>
    <row r="35" spans="1:13">
      <c r="A35" s="36"/>
      <c r="B35" s="62" t="s">
        <v>82</v>
      </c>
      <c r="C35" s="52"/>
      <c r="D35" s="71"/>
      <c r="E35" s="55"/>
      <c r="F35" s="53"/>
      <c r="G35" s="63"/>
      <c r="H35" s="74"/>
      <c r="I35" s="33"/>
    </row>
    <row r="36" spans="1:13" ht="17.25" customHeight="1">
      <c r="A36" s="36"/>
      <c r="B36" s="197" t="s">
        <v>83</v>
      </c>
      <c r="C36" s="197"/>
      <c r="D36" s="71"/>
      <c r="G36" s="55">
        <v>360</v>
      </c>
      <c r="H36" s="75"/>
      <c r="I36" s="33" t="s">
        <v>84</v>
      </c>
    </row>
    <row r="37" spans="1:13">
      <c r="A37" s="36"/>
      <c r="B37" s="46"/>
      <c r="C37" s="52"/>
      <c r="D37" s="71"/>
      <c r="E37" s="55"/>
      <c r="F37" s="75"/>
      <c r="G37" s="52"/>
      <c r="H37" s="74"/>
      <c r="I37" s="33" t="s">
        <v>85</v>
      </c>
    </row>
    <row r="38" spans="1:13">
      <c r="B38" s="62" t="s">
        <v>86</v>
      </c>
      <c r="C38" s="52"/>
      <c r="D38" s="59"/>
      <c r="E38" s="55"/>
      <c r="F38" s="76"/>
      <c r="G38" s="77"/>
      <c r="H38" s="74"/>
      <c r="I38" s="33"/>
    </row>
    <row r="39" spans="1:13">
      <c r="B39" s="46" t="s">
        <v>87</v>
      </c>
      <c r="C39" s="52"/>
      <c r="D39" s="59"/>
      <c r="E39" s="55">
        <v>56</v>
      </c>
      <c r="F39" s="75" t="s">
        <v>51</v>
      </c>
      <c r="G39" s="77"/>
      <c r="H39" s="74"/>
      <c r="I39" s="33"/>
    </row>
    <row r="40" spans="1:13">
      <c r="B40" s="46" t="s">
        <v>88</v>
      </c>
      <c r="C40" s="52"/>
      <c r="D40" s="59"/>
      <c r="E40" s="55">
        <v>88</v>
      </c>
      <c r="F40" s="75" t="s">
        <v>51</v>
      </c>
      <c r="G40" s="77"/>
      <c r="H40" s="74"/>
      <c r="I40" s="33"/>
    </row>
    <row r="41" spans="1:13">
      <c r="B41" s="46" t="s">
        <v>89</v>
      </c>
      <c r="C41" s="52"/>
      <c r="D41" s="59"/>
      <c r="E41" s="187">
        <v>72</v>
      </c>
      <c r="F41" s="75" t="s">
        <v>90</v>
      </c>
      <c r="G41" s="185">
        <f>SUM(E39:E41)</f>
        <v>216</v>
      </c>
      <c r="H41" s="74"/>
      <c r="I41" s="174" t="s">
        <v>91</v>
      </c>
      <c r="J41" s="174"/>
      <c r="K41" s="174"/>
      <c r="L41" s="174"/>
      <c r="M41" s="174"/>
    </row>
    <row r="42" spans="1:13" ht="15" thickBot="1">
      <c r="B42" s="60"/>
      <c r="C42" s="52"/>
      <c r="D42" s="59"/>
      <c r="E42" s="55"/>
      <c r="F42" s="78"/>
      <c r="G42" s="186">
        <f>G36+G41</f>
        <v>576</v>
      </c>
      <c r="H42" s="74"/>
      <c r="I42" s="174" t="s">
        <v>92</v>
      </c>
      <c r="J42" s="174"/>
      <c r="K42" s="174"/>
      <c r="L42" s="174"/>
      <c r="M42" s="174"/>
    </row>
    <row r="43" spans="1:13" ht="15" thickTop="1">
      <c r="B43" s="79" t="s">
        <v>43</v>
      </c>
      <c r="C43" s="80"/>
      <c r="D43" s="75"/>
      <c r="E43" s="80"/>
      <c r="F43" s="81"/>
      <c r="G43" s="82"/>
      <c r="H43" s="83"/>
      <c r="I43" s="33"/>
    </row>
    <row r="44" spans="1:13">
      <c r="B44" s="84"/>
      <c r="C44" s="84"/>
      <c r="D44" s="84"/>
      <c r="E44" s="84"/>
      <c r="F44" s="84"/>
      <c r="G44" s="84"/>
      <c r="H44" s="85"/>
      <c r="I44" s="33"/>
    </row>
  </sheetData>
  <mergeCells count="8">
    <mergeCell ref="I6:L6"/>
    <mergeCell ref="B36:C36"/>
    <mergeCell ref="F31:F33"/>
    <mergeCell ref="I11:L12"/>
    <mergeCell ref="I13:L13"/>
    <mergeCell ref="I16:L17"/>
    <mergeCell ref="I20:L21"/>
    <mergeCell ref="I27:L28"/>
  </mergeCells>
  <printOptions gridLines="1"/>
  <pageMargins left="0.25" right="0.25" top="0.75" bottom="0.75" header="0.3" footer="0.3"/>
  <pageSetup paperSize="9" scale="6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77641-B851-42C0-AC02-E9A6C2BC2200}">
  <sheetPr>
    <pageSetUpPr fitToPage="1"/>
  </sheetPr>
  <dimension ref="A1:T40"/>
  <sheetViews>
    <sheetView workbookViewId="0">
      <selection sqref="A1:J11"/>
    </sheetView>
  </sheetViews>
  <sheetFormatPr defaultRowHeight="14.5"/>
  <cols>
    <col min="1" max="1" width="4.81640625" customWidth="1"/>
    <col min="2" max="2" width="86.6328125" customWidth="1"/>
    <col min="3" max="3" width="9.7265625" bestFit="1" customWidth="1"/>
    <col min="4" max="4" width="2.1796875" bestFit="1" customWidth="1"/>
    <col min="5" max="5" width="10.81640625" bestFit="1" customWidth="1"/>
    <col min="6" max="6" width="4.1796875" customWidth="1"/>
  </cols>
  <sheetData>
    <row r="1" spans="1:20">
      <c r="A1" s="201" t="s">
        <v>0</v>
      </c>
      <c r="B1" s="201"/>
      <c r="C1" s="35" t="s">
        <v>1</v>
      </c>
      <c r="D1" s="35">
        <v>2</v>
      </c>
      <c r="E1" s="86" t="s">
        <v>2</v>
      </c>
    </row>
    <row r="2" spans="1:20">
      <c r="A2" s="32"/>
      <c r="B2" s="32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29">
      <c r="A3" s="174" t="s">
        <v>93</v>
      </c>
      <c r="B3" s="102" t="s">
        <v>94</v>
      </c>
      <c r="C3" s="33"/>
      <c r="D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>
      <c r="A4" s="33"/>
      <c r="B4" s="106"/>
      <c r="C4" s="33"/>
      <c r="D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>
      <c r="A5" s="33"/>
      <c r="B5" s="106" t="s">
        <v>95</v>
      </c>
      <c r="E5" s="33" t="s">
        <v>96</v>
      </c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>
      <c r="A6" s="33"/>
      <c r="B6" s="106" t="s">
        <v>97</v>
      </c>
      <c r="E6" s="33" t="s">
        <v>98</v>
      </c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>
      <c r="A7" s="32"/>
      <c r="B7" s="106" t="s">
        <v>99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>
      <c r="A8" s="33"/>
      <c r="B8" s="106" t="s">
        <v>100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>
      <c r="B9" s="106" t="s">
        <v>101</v>
      </c>
      <c r="E9" s="35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>
      <c r="A10" s="33"/>
      <c r="B10" s="106" t="s">
        <v>102</v>
      </c>
      <c r="C10" s="33"/>
      <c r="D10" s="33"/>
      <c r="E10" s="35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>
      <c r="A11" s="33"/>
      <c r="B11" s="147" t="s">
        <v>103</v>
      </c>
      <c r="C11" s="148"/>
      <c r="D11" s="148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>
      <c r="A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</row>
    <row r="13" spans="1:20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</row>
    <row r="14" spans="1:20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</row>
    <row r="15" spans="1:20">
      <c r="A15" s="33"/>
      <c r="B15" s="144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>
      <c r="A16" s="33"/>
      <c r="B16" s="145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pans="1:20">
      <c r="A17" s="33"/>
      <c r="B17" s="146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</row>
    <row r="18" spans="1:20">
      <c r="A18" s="33"/>
      <c r="B18" s="146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19" spans="1:20">
      <c r="B19" s="146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</row>
    <row r="20" spans="1:20">
      <c r="B20" s="146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</row>
    <row r="21" spans="1:20">
      <c r="B21" s="146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</row>
    <row r="22" spans="1:20">
      <c r="B22" s="146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</row>
    <row r="23" spans="1:20">
      <c r="B23" s="87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</row>
    <row r="24" spans="1:20"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</row>
    <row r="25" spans="1:20"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</row>
    <row r="26" spans="1:20">
      <c r="F26" s="35"/>
    </row>
    <row r="27" spans="1:20">
      <c r="F27" s="35"/>
    </row>
    <row r="28" spans="1:20"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</row>
    <row r="29" spans="1:20"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</row>
    <row r="30" spans="1:20"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>
      <c r="F31" s="35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</row>
    <row r="32" spans="1:20">
      <c r="F32" s="35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</row>
    <row r="33" spans="6:20"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</row>
    <row r="34" spans="6:20"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</row>
    <row r="35" spans="6:20"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</row>
    <row r="36" spans="6:20"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</row>
    <row r="37" spans="6:20"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</row>
    <row r="38" spans="6:20"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</row>
    <row r="39" spans="6:20"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</row>
    <row r="40" spans="6:20">
      <c r="F40" s="33"/>
      <c r="G40" s="33"/>
    </row>
  </sheetData>
  <mergeCells count="1">
    <mergeCell ref="A1:B1"/>
  </mergeCells>
  <printOptions gridLines="1"/>
  <pageMargins left="0.25" right="0.25" top="0.75" bottom="0.75" header="0.3" footer="0.3"/>
  <pageSetup paperSize="9" scale="9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9DEB3-BE24-4743-AD6C-7E5ECB7693DA}">
  <sheetPr>
    <pageSetUpPr fitToPage="1"/>
  </sheetPr>
  <dimension ref="A1:S11"/>
  <sheetViews>
    <sheetView workbookViewId="0">
      <selection sqref="A1:S11"/>
    </sheetView>
  </sheetViews>
  <sheetFormatPr defaultColWidth="8.7265625" defaultRowHeight="14.5"/>
  <cols>
    <col min="1" max="1" width="9.7265625" style="33" customWidth="1"/>
    <col min="2" max="2" width="19.453125" style="33" customWidth="1"/>
    <col min="3" max="3" width="5.81640625" style="33" customWidth="1"/>
    <col min="4" max="4" width="8.81640625" style="33" bestFit="1" customWidth="1"/>
    <col min="5" max="5" width="10.7265625" style="33" bestFit="1" customWidth="1"/>
    <col min="6" max="6" width="6.54296875" style="33" customWidth="1"/>
    <col min="7" max="7" width="8.81640625" style="33" bestFit="1" customWidth="1"/>
    <col min="8" max="8" width="10.7265625" style="33" bestFit="1" customWidth="1"/>
    <col min="9" max="9" width="7" style="33" customWidth="1"/>
    <col min="10" max="10" width="8.81640625" style="33" bestFit="1" customWidth="1"/>
    <col min="11" max="11" width="12.81640625" style="33" customWidth="1"/>
    <col min="12" max="12" width="3.81640625" style="33" customWidth="1"/>
    <col min="13" max="15" width="8.7265625" style="33"/>
    <col min="16" max="16" width="12.1796875" style="33" customWidth="1"/>
    <col min="17" max="16384" width="8.7265625" style="33"/>
  </cols>
  <sheetData>
    <row r="1" spans="1:19" s="18" customFormat="1">
      <c r="A1" s="17" t="s">
        <v>104</v>
      </c>
      <c r="D1" s="1"/>
      <c r="F1" s="2"/>
      <c r="K1" s="35" t="s">
        <v>1</v>
      </c>
      <c r="L1" s="35">
        <v>6</v>
      </c>
      <c r="M1" s="17" t="s">
        <v>2</v>
      </c>
    </row>
    <row r="2" spans="1:19">
      <c r="A2" s="32" t="s">
        <v>105</v>
      </c>
    </row>
    <row r="3" spans="1:19" ht="16.5" customHeight="1">
      <c r="A3" s="32" t="s">
        <v>106</v>
      </c>
      <c r="E3" s="161" t="s">
        <v>7</v>
      </c>
      <c r="F3" s="105" t="s">
        <v>107</v>
      </c>
      <c r="M3" s="202" t="s">
        <v>108</v>
      </c>
      <c r="N3" s="202"/>
      <c r="O3" s="202"/>
      <c r="P3" s="202"/>
      <c r="Q3" s="202"/>
      <c r="R3" s="202"/>
      <c r="S3" s="202"/>
    </row>
    <row r="4" spans="1:19">
      <c r="A4" s="32" t="s">
        <v>109</v>
      </c>
      <c r="B4" s="32" t="s">
        <v>110</v>
      </c>
      <c r="C4" s="201" t="s">
        <v>111</v>
      </c>
      <c r="D4" s="201"/>
      <c r="E4" s="201"/>
      <c r="F4" s="201" t="s">
        <v>112</v>
      </c>
      <c r="G4" s="201"/>
      <c r="H4" s="201"/>
      <c r="I4" s="201" t="s">
        <v>113</v>
      </c>
      <c r="J4" s="201"/>
      <c r="K4" s="201"/>
      <c r="L4" s="161" t="s">
        <v>7</v>
      </c>
      <c r="M4" s="202"/>
      <c r="N4" s="202"/>
      <c r="O4" s="202"/>
      <c r="P4" s="202"/>
      <c r="Q4" s="202"/>
      <c r="R4" s="202"/>
      <c r="S4" s="202"/>
    </row>
    <row r="5" spans="1:19">
      <c r="C5" s="32" t="s">
        <v>114</v>
      </c>
      <c r="D5" s="32" t="s">
        <v>115</v>
      </c>
      <c r="E5" s="32" t="s">
        <v>116</v>
      </c>
      <c r="F5" s="32" t="s">
        <v>114</v>
      </c>
      <c r="G5" s="32" t="s">
        <v>115</v>
      </c>
      <c r="H5" s="32" t="s">
        <v>116</v>
      </c>
      <c r="I5" s="32" t="s">
        <v>114</v>
      </c>
      <c r="J5" s="32" t="s">
        <v>115</v>
      </c>
      <c r="K5" s="32" t="s">
        <v>116</v>
      </c>
      <c r="L5" s="161" t="s">
        <v>7</v>
      </c>
    </row>
    <row r="6" spans="1:19">
      <c r="A6" s="109">
        <v>45413</v>
      </c>
      <c r="B6" s="33" t="s">
        <v>117</v>
      </c>
      <c r="I6" s="33">
        <v>400</v>
      </c>
      <c r="J6" s="110">
        <v>5.5</v>
      </c>
      <c r="K6" s="110">
        <f>I6*J6</f>
        <v>2200</v>
      </c>
      <c r="L6" s="7" t="s">
        <v>118</v>
      </c>
      <c r="M6" s="97" t="s">
        <v>119</v>
      </c>
    </row>
    <row r="7" spans="1:19">
      <c r="A7" s="109">
        <v>45415</v>
      </c>
      <c r="B7" s="33" t="s">
        <v>120</v>
      </c>
      <c r="C7" s="33">
        <v>400</v>
      </c>
      <c r="D7" s="110">
        <v>5.6</v>
      </c>
      <c r="E7" s="110">
        <f>C7*D7</f>
        <v>2240</v>
      </c>
      <c r="I7" s="33">
        <v>800</v>
      </c>
      <c r="J7" s="110">
        <f>K7/I7</f>
        <v>5.55</v>
      </c>
      <c r="K7" s="110">
        <f>K6+E7</f>
        <v>4440</v>
      </c>
      <c r="L7" s="7">
        <v>1</v>
      </c>
      <c r="M7" s="33" t="s">
        <v>121</v>
      </c>
    </row>
    <row r="8" spans="1:19">
      <c r="A8" s="109">
        <v>45419</v>
      </c>
      <c r="B8" s="33" t="s">
        <v>112</v>
      </c>
      <c r="F8" s="33">
        <v>200</v>
      </c>
      <c r="G8" s="110">
        <v>5.55</v>
      </c>
      <c r="H8" s="110">
        <f>F8*G8</f>
        <v>1110</v>
      </c>
      <c r="I8" s="33">
        <f>I7-F8</f>
        <v>600</v>
      </c>
      <c r="J8" s="110">
        <f>K8/I8</f>
        <v>5.55</v>
      </c>
      <c r="K8" s="110">
        <f>K7-H8</f>
        <v>3330</v>
      </c>
      <c r="L8" s="7">
        <v>1</v>
      </c>
      <c r="M8" s="202" t="s">
        <v>122</v>
      </c>
      <c r="N8" s="202"/>
      <c r="O8" s="202"/>
      <c r="P8" s="202"/>
      <c r="Q8" s="202"/>
      <c r="R8" s="202"/>
      <c r="S8" s="202"/>
    </row>
    <row r="9" spans="1:19">
      <c r="A9" s="109">
        <v>45427</v>
      </c>
      <c r="B9" s="33" t="s">
        <v>120</v>
      </c>
      <c r="C9" s="33">
        <v>300</v>
      </c>
      <c r="D9" s="110">
        <v>6</v>
      </c>
      <c r="E9" s="110">
        <f>C9*D9</f>
        <v>1800</v>
      </c>
      <c r="I9" s="33">
        <f>I8+C9</f>
        <v>900</v>
      </c>
      <c r="J9" s="110">
        <f>K9/I9</f>
        <v>5.7</v>
      </c>
      <c r="K9" s="110">
        <f>K8+E9</f>
        <v>5130</v>
      </c>
      <c r="L9" s="7">
        <v>1</v>
      </c>
      <c r="M9" s="202"/>
      <c r="N9" s="202"/>
      <c r="O9" s="202"/>
      <c r="P9" s="202"/>
      <c r="Q9" s="202"/>
      <c r="R9" s="202"/>
      <c r="S9" s="202"/>
    </row>
    <row r="10" spans="1:19">
      <c r="A10" s="109">
        <v>45433</v>
      </c>
      <c r="B10" s="33" t="s">
        <v>123</v>
      </c>
      <c r="F10" s="33">
        <v>150</v>
      </c>
      <c r="G10" s="110">
        <v>5.6</v>
      </c>
      <c r="H10" s="110">
        <f>F10*G10</f>
        <v>840</v>
      </c>
      <c r="I10" s="33">
        <v>750</v>
      </c>
      <c r="J10" s="110">
        <f>K10/I10</f>
        <v>5.72</v>
      </c>
      <c r="K10" s="110">
        <f>K9-H10</f>
        <v>4290</v>
      </c>
      <c r="L10" s="7">
        <v>1</v>
      </c>
    </row>
    <row r="11" spans="1:19">
      <c r="A11" s="109">
        <v>45438</v>
      </c>
      <c r="B11" s="33" t="s">
        <v>112</v>
      </c>
      <c r="F11" s="33">
        <v>200</v>
      </c>
      <c r="G11" s="110">
        <v>5.72</v>
      </c>
      <c r="H11" s="110">
        <f>G11*F11</f>
        <v>1144</v>
      </c>
      <c r="I11" s="33">
        <f>I10-F11</f>
        <v>550</v>
      </c>
      <c r="J11" s="110">
        <f>K11/I11</f>
        <v>5.72</v>
      </c>
      <c r="K11" s="110">
        <f>K10-H11</f>
        <v>3146</v>
      </c>
      <c r="L11" s="7">
        <v>1</v>
      </c>
    </row>
  </sheetData>
  <mergeCells count="5">
    <mergeCell ref="M3:S4"/>
    <mergeCell ref="M8:S9"/>
    <mergeCell ref="C4:E4"/>
    <mergeCell ref="F4:H4"/>
    <mergeCell ref="I4:K4"/>
  </mergeCells>
  <printOptions gridLines="1"/>
  <pageMargins left="0.25" right="0.25" top="0.75" bottom="0.75" header="0.3" footer="0.3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2DBA5-78C9-471F-A6F6-DAF01647D6FE}">
  <sheetPr>
    <pageSetUpPr fitToPage="1"/>
  </sheetPr>
  <dimension ref="A1:W27"/>
  <sheetViews>
    <sheetView workbookViewId="0">
      <selection activeCell="M28" sqref="M28"/>
    </sheetView>
  </sheetViews>
  <sheetFormatPr defaultColWidth="8.7265625" defaultRowHeight="14.5"/>
  <cols>
    <col min="1" max="1" width="3.453125" style="33" customWidth="1"/>
    <col min="2" max="2" width="29.81640625" style="33" customWidth="1"/>
    <col min="3" max="5" width="8.7265625" style="33" customWidth="1"/>
    <col min="6" max="6" width="2.90625" style="33" customWidth="1"/>
    <col min="7" max="8" width="8.7265625" style="33"/>
    <col min="9" max="9" width="8.7265625" style="33" bestFit="1" customWidth="1"/>
    <col min="10" max="10" width="2.08984375" style="33" customWidth="1"/>
    <col min="11" max="12" width="8.7265625" style="33"/>
    <col min="13" max="13" width="11.81640625" style="33" customWidth="1"/>
    <col min="14" max="14" width="2.54296875" style="33" customWidth="1"/>
    <col min="15" max="16" width="8.7265625" style="33"/>
    <col min="17" max="17" width="10.81640625" style="33" customWidth="1"/>
    <col min="18" max="18" width="8.7265625" style="33"/>
    <col min="19" max="19" width="11.81640625" style="33" customWidth="1"/>
    <col min="20" max="20" width="5.81640625" style="33" customWidth="1"/>
    <col min="21" max="16384" width="8.7265625" style="33"/>
  </cols>
  <sheetData>
    <row r="1" spans="1:23" s="18" customFormat="1">
      <c r="A1" s="17" t="s">
        <v>104</v>
      </c>
      <c r="D1" s="1"/>
      <c r="F1" s="2"/>
      <c r="M1" s="35" t="s">
        <v>1</v>
      </c>
      <c r="N1" s="35">
        <v>8</v>
      </c>
      <c r="O1" s="17" t="s">
        <v>2</v>
      </c>
      <c r="S1" s="2"/>
    </row>
    <row r="2" spans="1:23">
      <c r="A2" s="32" t="s">
        <v>124</v>
      </c>
      <c r="B2" s="101"/>
    </row>
    <row r="3" spans="1:23">
      <c r="A3" s="33" t="s">
        <v>125</v>
      </c>
      <c r="B3" s="32" t="s">
        <v>126</v>
      </c>
      <c r="C3" s="161" t="s">
        <v>7</v>
      </c>
    </row>
    <row r="4" spans="1:23">
      <c r="C4" s="201" t="s">
        <v>127</v>
      </c>
      <c r="D4" s="201"/>
      <c r="E4" s="201"/>
      <c r="G4" s="201" t="s">
        <v>128</v>
      </c>
      <c r="H4" s="201"/>
      <c r="I4" s="201"/>
      <c r="K4" s="201" t="s">
        <v>113</v>
      </c>
      <c r="L4" s="201"/>
      <c r="M4" s="201"/>
      <c r="N4" s="161" t="s">
        <v>7</v>
      </c>
      <c r="O4" s="197" t="s">
        <v>129</v>
      </c>
      <c r="P4" s="197"/>
      <c r="Q4" s="197"/>
      <c r="R4" s="197"/>
      <c r="S4" s="197"/>
      <c r="T4" s="197"/>
      <c r="U4" s="197"/>
      <c r="V4" s="197"/>
    </row>
    <row r="5" spans="1:23">
      <c r="C5" s="32" t="s">
        <v>114</v>
      </c>
      <c r="D5" s="32" t="s">
        <v>130</v>
      </c>
      <c r="E5" s="32" t="s">
        <v>131</v>
      </c>
      <c r="F5" s="32"/>
      <c r="G5" s="32" t="s">
        <v>114</v>
      </c>
      <c r="H5" s="32" t="s">
        <v>130</v>
      </c>
      <c r="I5" s="32" t="s">
        <v>131</v>
      </c>
      <c r="J5" s="32"/>
      <c r="K5" s="32" t="s">
        <v>114</v>
      </c>
      <c r="L5" s="32" t="s">
        <v>130</v>
      </c>
      <c r="M5" s="32" t="s">
        <v>131</v>
      </c>
      <c r="N5" s="161" t="s">
        <v>7</v>
      </c>
      <c r="O5" s="197"/>
      <c r="P5" s="197"/>
      <c r="Q5" s="197"/>
      <c r="R5" s="197"/>
      <c r="S5" s="197"/>
      <c r="T5" s="197"/>
      <c r="U5" s="197"/>
      <c r="V5" s="197"/>
    </row>
    <row r="6" spans="1:23" ht="15" customHeight="1">
      <c r="B6" s="33" t="s">
        <v>132</v>
      </c>
      <c r="C6" s="18">
        <v>4000</v>
      </c>
      <c r="D6" s="99">
        <v>15</v>
      </c>
      <c r="E6" s="18">
        <f>C6*D6</f>
        <v>60000</v>
      </c>
      <c r="F6" s="105" t="s">
        <v>107</v>
      </c>
      <c r="K6" s="18">
        <v>4000</v>
      </c>
      <c r="L6" s="99">
        <v>15</v>
      </c>
      <c r="M6" s="18">
        <f>K6*L6</f>
        <v>60000</v>
      </c>
      <c r="O6" s="197" t="s">
        <v>133</v>
      </c>
      <c r="P6" s="197"/>
      <c r="Q6" s="197"/>
      <c r="R6" s="197"/>
      <c r="S6" s="197"/>
      <c r="T6" s="197"/>
      <c r="U6" s="197"/>
      <c r="V6" s="197"/>
    </row>
    <row r="7" spans="1:23" ht="17.25" customHeight="1">
      <c r="B7" s="33" t="s">
        <v>134</v>
      </c>
      <c r="C7" s="18">
        <v>8000</v>
      </c>
      <c r="D7" s="99">
        <v>4</v>
      </c>
      <c r="E7" s="18">
        <f>C7*D7</f>
        <v>32000</v>
      </c>
      <c r="F7" s="7">
        <v>1</v>
      </c>
      <c r="K7" s="18">
        <v>12000</v>
      </c>
      <c r="M7" s="18">
        <v>92000</v>
      </c>
      <c r="O7" s="197"/>
      <c r="P7" s="197"/>
      <c r="Q7" s="197"/>
      <c r="R7" s="197"/>
      <c r="S7" s="197"/>
      <c r="T7" s="197"/>
      <c r="U7" s="197"/>
      <c r="V7" s="197"/>
    </row>
    <row r="8" spans="1:23">
      <c r="B8" s="33" t="s">
        <v>135</v>
      </c>
      <c r="D8" s="99"/>
      <c r="E8" s="18">
        <v>6000</v>
      </c>
      <c r="F8" s="7" t="s">
        <v>136</v>
      </c>
      <c r="K8" s="18">
        <v>12000</v>
      </c>
      <c r="M8" s="18">
        <v>98000</v>
      </c>
      <c r="O8" s="33" t="s">
        <v>137</v>
      </c>
      <c r="T8" s="106"/>
    </row>
    <row r="9" spans="1:23">
      <c r="B9" s="33" t="s">
        <v>138</v>
      </c>
      <c r="E9" s="18">
        <v>2600</v>
      </c>
      <c r="F9" s="7">
        <v>1</v>
      </c>
      <c r="K9" s="18">
        <v>12000</v>
      </c>
      <c r="M9" s="18">
        <v>100600</v>
      </c>
      <c r="P9" s="106"/>
      <c r="Q9" s="106"/>
      <c r="R9" s="106"/>
      <c r="S9" s="106"/>
      <c r="T9" s="106"/>
    </row>
    <row r="10" spans="1:23">
      <c r="B10" s="33" t="s">
        <v>139</v>
      </c>
      <c r="E10" s="18">
        <v>19600</v>
      </c>
      <c r="F10" s="7">
        <v>1</v>
      </c>
      <c r="K10" s="18">
        <v>12000</v>
      </c>
      <c r="M10" s="18">
        <v>120200</v>
      </c>
      <c r="O10" s="33" t="s">
        <v>140</v>
      </c>
    </row>
    <row r="11" spans="1:23" ht="15.75" customHeight="1">
      <c r="B11" s="33" t="s">
        <v>141</v>
      </c>
      <c r="G11" s="33">
        <v>600</v>
      </c>
      <c r="H11" s="99">
        <v>5</v>
      </c>
      <c r="I11" s="18">
        <v>3000</v>
      </c>
      <c r="J11" s="7">
        <v>1</v>
      </c>
      <c r="K11" s="18">
        <v>11400</v>
      </c>
      <c r="M11" s="18">
        <v>117200</v>
      </c>
      <c r="P11" s="164"/>
      <c r="Q11" s="164"/>
      <c r="R11" s="164"/>
      <c r="S11" s="164"/>
      <c r="T11" s="164"/>
    </row>
    <row r="12" spans="1:23" ht="16.5" customHeight="1">
      <c r="B12" s="33" t="s">
        <v>142</v>
      </c>
      <c r="G12" s="18">
        <v>1400</v>
      </c>
      <c r="H12" s="107"/>
      <c r="I12" s="18">
        <v>7200</v>
      </c>
      <c r="J12" s="7">
        <v>1</v>
      </c>
      <c r="K12" s="18">
        <v>10000</v>
      </c>
      <c r="L12" s="99">
        <v>11</v>
      </c>
      <c r="M12" s="18">
        <v>110000</v>
      </c>
      <c r="P12" s="164"/>
      <c r="Q12" s="164"/>
      <c r="R12" s="164"/>
      <c r="S12" s="164"/>
      <c r="T12" s="164"/>
    </row>
    <row r="13" spans="1:23" ht="15.75" customHeight="1">
      <c r="B13" s="33" t="s">
        <v>143</v>
      </c>
      <c r="G13" s="18">
        <v>9800</v>
      </c>
      <c r="H13" s="156">
        <v>11</v>
      </c>
      <c r="I13" s="18">
        <f>G13*H13</f>
        <v>107800</v>
      </c>
      <c r="J13" s="204" t="s">
        <v>90</v>
      </c>
      <c r="K13" s="33">
        <v>200</v>
      </c>
      <c r="L13" s="99">
        <v>11</v>
      </c>
      <c r="M13" s="18">
        <v>2200</v>
      </c>
      <c r="O13" s="197" t="s">
        <v>144</v>
      </c>
      <c r="P13" s="197"/>
      <c r="Q13" s="197"/>
      <c r="R13" s="197"/>
      <c r="S13" s="197"/>
      <c r="T13" s="197"/>
      <c r="U13" s="197"/>
      <c r="V13" s="197"/>
      <c r="W13" s="180"/>
    </row>
    <row r="14" spans="1:23">
      <c r="B14" s="33" t="s">
        <v>145</v>
      </c>
      <c r="G14" s="33">
        <v>200</v>
      </c>
      <c r="H14" s="157">
        <v>11</v>
      </c>
      <c r="I14" s="18">
        <v>2200</v>
      </c>
      <c r="J14" s="204"/>
      <c r="K14" s="33">
        <v>0</v>
      </c>
      <c r="M14" s="33">
        <v>0</v>
      </c>
      <c r="O14" s="197"/>
      <c r="P14" s="197"/>
      <c r="Q14" s="197"/>
      <c r="R14" s="197"/>
      <c r="S14" s="197"/>
      <c r="T14" s="197"/>
      <c r="U14" s="197"/>
      <c r="V14" s="197"/>
      <c r="W14" s="180"/>
    </row>
    <row r="16" spans="1:23">
      <c r="O16" s="35"/>
    </row>
    <row r="17" spans="1:19">
      <c r="M17" s="35" t="s">
        <v>1</v>
      </c>
      <c r="N17" s="35">
        <v>4</v>
      </c>
    </row>
    <row r="18" spans="1:19">
      <c r="A18" s="33" t="s">
        <v>93</v>
      </c>
      <c r="B18" s="32" t="s">
        <v>146</v>
      </c>
    </row>
    <row r="19" spans="1:19">
      <c r="C19" s="201" t="s">
        <v>127</v>
      </c>
      <c r="D19" s="201"/>
      <c r="E19" s="201"/>
      <c r="G19" s="201" t="s">
        <v>128</v>
      </c>
      <c r="H19" s="201"/>
      <c r="I19" s="201"/>
      <c r="K19" s="201" t="s">
        <v>113</v>
      </c>
      <c r="L19" s="201"/>
      <c r="M19" s="201"/>
      <c r="N19" s="161" t="s">
        <v>7</v>
      </c>
    </row>
    <row r="20" spans="1:19">
      <c r="C20" s="32" t="s">
        <v>114</v>
      </c>
      <c r="D20" s="32" t="s">
        <v>130</v>
      </c>
      <c r="E20" s="32" t="s">
        <v>131</v>
      </c>
      <c r="F20" s="32"/>
      <c r="G20" s="32" t="s">
        <v>114</v>
      </c>
      <c r="H20" s="32" t="s">
        <v>130</v>
      </c>
      <c r="I20" s="32" t="s">
        <v>131</v>
      </c>
      <c r="J20" s="32"/>
      <c r="K20" s="32" t="s">
        <v>114</v>
      </c>
      <c r="L20" s="32" t="s">
        <v>130</v>
      </c>
      <c r="M20" s="32" t="s">
        <v>131</v>
      </c>
      <c r="N20" s="161" t="s">
        <v>7</v>
      </c>
    </row>
    <row r="21" spans="1:19">
      <c r="B21" s="33" t="s">
        <v>147</v>
      </c>
      <c r="C21" s="18">
        <v>200</v>
      </c>
      <c r="D21" s="99">
        <v>11</v>
      </c>
      <c r="E21" s="18">
        <v>2200</v>
      </c>
      <c r="F21" s="7" t="s">
        <v>118</v>
      </c>
      <c r="K21" s="18">
        <v>200</v>
      </c>
      <c r="L21" s="33">
        <v>11</v>
      </c>
      <c r="M21" s="18">
        <v>2200</v>
      </c>
      <c r="O21" s="203" t="s">
        <v>148</v>
      </c>
      <c r="P21" s="203"/>
      <c r="Q21" s="203"/>
      <c r="R21" s="203"/>
      <c r="S21" s="203"/>
    </row>
    <row r="22" spans="1:19">
      <c r="B22" s="33" t="s">
        <v>62</v>
      </c>
      <c r="C22" s="18"/>
      <c r="D22" s="99"/>
      <c r="F22" s="100"/>
      <c r="G22" s="33">
        <v>200</v>
      </c>
      <c r="H22" s="99">
        <v>5</v>
      </c>
      <c r="I22" s="18">
        <v>1000</v>
      </c>
      <c r="J22" s="7">
        <v>1</v>
      </c>
      <c r="K22" s="18"/>
      <c r="M22" s="18">
        <v>1200</v>
      </c>
      <c r="O22" s="203"/>
      <c r="P22" s="203"/>
      <c r="Q22" s="203"/>
      <c r="R22" s="203"/>
      <c r="S22" s="203"/>
    </row>
    <row r="23" spans="1:19">
      <c r="B23" s="33" t="s">
        <v>149</v>
      </c>
      <c r="D23" s="99"/>
      <c r="E23" s="18"/>
      <c r="F23" s="100"/>
      <c r="I23" s="18">
        <v>1200</v>
      </c>
      <c r="J23" s="7">
        <v>1</v>
      </c>
      <c r="K23" s="18"/>
      <c r="M23" s="18">
        <v>0</v>
      </c>
      <c r="O23" s="33" t="s">
        <v>150</v>
      </c>
    </row>
    <row r="25" spans="1:19">
      <c r="B25" s="101" t="s">
        <v>151</v>
      </c>
    </row>
    <row r="27" spans="1:19">
      <c r="B27" s="35"/>
      <c r="O27" s="101"/>
    </row>
  </sheetData>
  <mergeCells count="11">
    <mergeCell ref="O21:S22"/>
    <mergeCell ref="O4:V5"/>
    <mergeCell ref="O6:V7"/>
    <mergeCell ref="C4:E4"/>
    <mergeCell ref="G4:I4"/>
    <mergeCell ref="K4:M4"/>
    <mergeCell ref="C19:E19"/>
    <mergeCell ref="G19:I19"/>
    <mergeCell ref="K19:M19"/>
    <mergeCell ref="J13:J14"/>
    <mergeCell ref="O13:V14"/>
  </mergeCells>
  <printOptions gridLines="1"/>
  <pageMargins left="0.25" right="0.25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F9931-07FB-4C39-843C-4D0AEC9BAF7C}">
  <sheetPr>
    <pageSetUpPr fitToPage="1"/>
  </sheetPr>
  <dimension ref="A1:P28"/>
  <sheetViews>
    <sheetView workbookViewId="0">
      <selection activeCell="H34" sqref="H34"/>
    </sheetView>
  </sheetViews>
  <sheetFormatPr defaultColWidth="8.7265625" defaultRowHeight="14.5"/>
  <cols>
    <col min="1" max="1" width="7.54296875" style="33" customWidth="1"/>
    <col min="2" max="2" width="31.81640625" style="33" bestFit="1" customWidth="1"/>
    <col min="3" max="3" width="13.54296875" style="33" customWidth="1"/>
    <col min="4" max="4" width="8.54296875" style="33" customWidth="1"/>
    <col min="5" max="5" width="16.54296875" style="33" customWidth="1"/>
    <col min="6" max="6" width="8.54296875" style="33" customWidth="1"/>
    <col min="7" max="7" width="12.81640625" style="33" customWidth="1"/>
    <col min="8" max="8" width="11.26953125" style="33" customWidth="1"/>
    <col min="9" max="9" width="10.7265625" style="33" customWidth="1"/>
    <col min="10" max="11" width="8.7265625" style="33"/>
    <col min="12" max="12" width="11.26953125" style="33" customWidth="1"/>
    <col min="13" max="13" width="10.81640625" style="33" customWidth="1"/>
    <col min="14" max="14" width="8.7265625" style="33"/>
    <col min="15" max="15" width="9.7265625" style="33" customWidth="1"/>
    <col min="16" max="16384" width="8.7265625" style="33"/>
  </cols>
  <sheetData>
    <row r="1" spans="1:16" s="18" customFormat="1">
      <c r="A1" s="17" t="s">
        <v>104</v>
      </c>
      <c r="D1" s="1"/>
      <c r="F1" s="2"/>
      <c r="H1" s="2" t="s">
        <v>1</v>
      </c>
      <c r="I1" s="2">
        <v>2</v>
      </c>
      <c r="J1" s="17" t="s">
        <v>2</v>
      </c>
      <c r="N1" s="2"/>
    </row>
    <row r="2" spans="1:16">
      <c r="A2" s="32" t="s">
        <v>152</v>
      </c>
    </row>
    <row r="3" spans="1:16">
      <c r="A3" s="33" t="s">
        <v>3</v>
      </c>
      <c r="B3" s="32" t="s">
        <v>153</v>
      </c>
      <c r="C3" s="32" t="s">
        <v>154</v>
      </c>
      <c r="D3" s="32"/>
      <c r="E3" s="32" t="s">
        <v>155</v>
      </c>
      <c r="F3" s="32"/>
      <c r="G3" s="32" t="s">
        <v>156</v>
      </c>
    </row>
    <row r="4" spans="1:16">
      <c r="B4" s="33" t="s">
        <v>157</v>
      </c>
      <c r="C4" s="88" t="s">
        <v>158</v>
      </c>
      <c r="D4" s="88"/>
      <c r="E4" s="88" t="s">
        <v>159</v>
      </c>
      <c r="F4" s="88"/>
      <c r="G4" s="88" t="s">
        <v>160</v>
      </c>
    </row>
    <row r="5" spans="1:16">
      <c r="B5" s="33" t="s">
        <v>161</v>
      </c>
      <c r="C5" s="89">
        <v>5000</v>
      </c>
      <c r="D5" s="18"/>
      <c r="E5" s="89">
        <v>10000</v>
      </c>
      <c r="F5" s="18"/>
      <c r="G5" s="89">
        <v>3000</v>
      </c>
    </row>
    <row r="6" spans="1:16">
      <c r="B6" s="33" t="s">
        <v>162</v>
      </c>
      <c r="C6" s="90">
        <v>10000</v>
      </c>
      <c r="E6" s="90">
        <v>40000</v>
      </c>
      <c r="G6" s="90">
        <v>15000</v>
      </c>
      <c r="H6" s="17">
        <v>65000</v>
      </c>
      <c r="I6" s="75" t="s">
        <v>90</v>
      </c>
      <c r="J6" s="33" t="s">
        <v>163</v>
      </c>
    </row>
    <row r="10" spans="1:16">
      <c r="H10" s="2" t="s">
        <v>1</v>
      </c>
      <c r="I10" s="2">
        <v>5</v>
      </c>
    </row>
    <row r="11" spans="1:16">
      <c r="A11" s="33" t="s">
        <v>164</v>
      </c>
      <c r="B11" s="32" t="s">
        <v>165</v>
      </c>
    </row>
    <row r="12" spans="1:16">
      <c r="B12" s="33" t="s">
        <v>166</v>
      </c>
      <c r="D12" s="91">
        <v>80</v>
      </c>
      <c r="F12" s="91">
        <v>115</v>
      </c>
      <c r="H12" s="91">
        <v>150</v>
      </c>
    </row>
    <row r="13" spans="1:16">
      <c r="B13" s="103" t="s">
        <v>167</v>
      </c>
      <c r="D13" s="91"/>
      <c r="F13" s="91"/>
      <c r="H13" s="91"/>
    </row>
    <row r="14" spans="1:16" ht="16.5" customHeight="1">
      <c r="B14" s="33" t="s">
        <v>168</v>
      </c>
      <c r="C14" s="91">
        <v>30</v>
      </c>
      <c r="D14" s="91"/>
      <c r="E14" s="91">
        <v>55</v>
      </c>
      <c r="F14" s="91"/>
      <c r="G14" s="91">
        <v>66</v>
      </c>
      <c r="J14" s="205" t="s">
        <v>169</v>
      </c>
      <c r="K14" s="205"/>
      <c r="L14" s="205"/>
      <c r="M14" s="205"/>
      <c r="N14" s="205"/>
      <c r="O14" s="205"/>
      <c r="P14" s="190"/>
    </row>
    <row r="15" spans="1:16" ht="16.5" customHeight="1">
      <c r="B15" s="33" t="s">
        <v>135</v>
      </c>
      <c r="C15" s="91">
        <v>24</v>
      </c>
      <c r="D15" s="91"/>
      <c r="E15" s="91">
        <v>24</v>
      </c>
      <c r="F15" s="91"/>
      <c r="G15" s="91">
        <v>36</v>
      </c>
      <c r="I15" s="7" t="s">
        <v>170</v>
      </c>
      <c r="J15" s="202"/>
      <c r="K15" s="202"/>
      <c r="L15" s="202"/>
      <c r="M15" s="159"/>
    </row>
    <row r="16" spans="1:16">
      <c r="B16" s="33" t="s">
        <v>171</v>
      </c>
      <c r="C16" s="92">
        <v>4</v>
      </c>
      <c r="D16" s="92">
        <f>SUM(C14:C16)</f>
        <v>58</v>
      </c>
      <c r="E16" s="92">
        <v>8</v>
      </c>
      <c r="F16" s="92">
        <f>SUM(E14:E16)</f>
        <v>87</v>
      </c>
      <c r="G16" s="92">
        <v>18</v>
      </c>
      <c r="H16" s="92">
        <f>SUM(G14:G16)</f>
        <v>120</v>
      </c>
      <c r="I16" s="7" t="s">
        <v>170</v>
      </c>
      <c r="J16" s="33" t="s">
        <v>172</v>
      </c>
    </row>
    <row r="17" spans="1:10">
      <c r="B17" s="33" t="s">
        <v>173</v>
      </c>
      <c r="C17" s="91"/>
      <c r="D17" s="93">
        <f>D12-D16</f>
        <v>22</v>
      </c>
      <c r="E17" s="7">
        <v>1</v>
      </c>
      <c r="F17" s="93">
        <f>F12-F16</f>
        <v>28</v>
      </c>
      <c r="G17" s="7">
        <v>1</v>
      </c>
      <c r="H17" s="93">
        <f>H12-H16</f>
        <v>30</v>
      </c>
      <c r="I17" s="7">
        <v>1</v>
      </c>
    </row>
    <row r="18" spans="1:10">
      <c r="C18" s="91"/>
      <c r="D18" s="96"/>
      <c r="E18" s="7"/>
      <c r="F18" s="96"/>
      <c r="G18" s="7"/>
      <c r="H18" s="96"/>
      <c r="I18" s="7"/>
    </row>
    <row r="19" spans="1:10">
      <c r="C19" s="91"/>
      <c r="D19" s="96"/>
      <c r="E19" s="7"/>
      <c r="F19" s="96"/>
      <c r="G19" s="7"/>
      <c r="H19" s="96"/>
      <c r="I19" s="7"/>
    </row>
    <row r="20" spans="1:10">
      <c r="C20" s="91"/>
      <c r="D20" s="96"/>
      <c r="E20" s="7"/>
      <c r="F20" s="96"/>
      <c r="G20" s="7"/>
      <c r="H20" s="96"/>
      <c r="I20" s="7"/>
    </row>
    <row r="21" spans="1:10">
      <c r="E21" s="169"/>
      <c r="G21" s="169"/>
      <c r="H21" s="2" t="s">
        <v>1</v>
      </c>
      <c r="I21" s="2">
        <v>2</v>
      </c>
      <c r="J21" s="35"/>
    </row>
    <row r="22" spans="1:10">
      <c r="A22" s="33" t="s">
        <v>174</v>
      </c>
      <c r="B22" s="32" t="s">
        <v>175</v>
      </c>
      <c r="D22" s="91"/>
    </row>
    <row r="23" spans="1:10">
      <c r="B23" s="33" t="s">
        <v>173</v>
      </c>
      <c r="C23" s="91">
        <v>22</v>
      </c>
      <c r="E23" s="91">
        <v>28</v>
      </c>
      <c r="G23" s="91">
        <v>30</v>
      </c>
    </row>
    <row r="24" spans="1:10">
      <c r="B24" s="33" t="s">
        <v>161</v>
      </c>
      <c r="C24" s="89">
        <v>5000</v>
      </c>
      <c r="E24" s="89">
        <v>10000</v>
      </c>
      <c r="F24" s="18"/>
      <c r="G24" s="89">
        <v>3000</v>
      </c>
    </row>
    <row r="25" spans="1:10">
      <c r="B25" s="33" t="s">
        <v>176</v>
      </c>
      <c r="C25" s="91">
        <f>C23*C24</f>
        <v>110000</v>
      </c>
      <c r="D25" s="170"/>
      <c r="E25" s="91">
        <f>E23*E24</f>
        <v>280000</v>
      </c>
      <c r="G25" s="91">
        <f>G23*G24</f>
        <v>90000</v>
      </c>
      <c r="H25" s="91">
        <f>SUM(C25:G25)</f>
        <v>480000</v>
      </c>
      <c r="I25" s="7" t="s">
        <v>170</v>
      </c>
    </row>
    <row r="26" spans="1:10">
      <c r="B26" s="33" t="s">
        <v>177</v>
      </c>
      <c r="H26" s="92">
        <v>300000</v>
      </c>
      <c r="I26" s="171" t="s">
        <v>7</v>
      </c>
    </row>
    <row r="27" spans="1:10" ht="15" thickBot="1">
      <c r="B27" s="33" t="s">
        <v>178</v>
      </c>
      <c r="H27" s="188">
        <f>H25-H26</f>
        <v>180000</v>
      </c>
      <c r="I27" s="7">
        <v>1</v>
      </c>
      <c r="J27" s="35"/>
    </row>
    <row r="28" spans="1:10" ht="15" thickTop="1"/>
  </sheetData>
  <mergeCells count="2">
    <mergeCell ref="J15:L15"/>
    <mergeCell ref="J14:O14"/>
  </mergeCells>
  <phoneticPr fontId="36" type="noConversion"/>
  <printOptions gridLines="1"/>
  <pageMargins left="0.70866141732283472" right="0.70866141732283472" top="0.74803149606299213" bottom="0.74803149606299213" header="0.31496062992125984" footer="0.31496062992125984"/>
  <pageSetup paperSize="9" scale="73" fitToHeight="0" orientation="landscape" r:id="rId1"/>
  <rowBreaks count="1" manualBreakCount="1">
    <brk id="3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8F32F-DBE6-476B-A997-C0DCB9802CF1}">
  <sheetPr>
    <pageSetUpPr fitToPage="1"/>
  </sheetPr>
  <dimension ref="A1:M44"/>
  <sheetViews>
    <sheetView workbookViewId="0">
      <selection sqref="A1:M30"/>
    </sheetView>
  </sheetViews>
  <sheetFormatPr defaultRowHeight="14.5"/>
  <cols>
    <col min="2" max="2" width="31" customWidth="1"/>
    <col min="3" max="3" width="11.81640625" customWidth="1"/>
    <col min="4" max="4" width="3.08984375" customWidth="1"/>
    <col min="5" max="5" width="11.1796875" customWidth="1"/>
    <col min="6" max="6" width="2.54296875" customWidth="1"/>
    <col min="7" max="7" width="11.26953125" bestFit="1" customWidth="1"/>
    <col min="8" max="8" width="10.81640625" customWidth="1"/>
    <col min="9" max="9" width="9.36328125" customWidth="1"/>
  </cols>
  <sheetData>
    <row r="1" spans="1:12">
      <c r="A1" s="17" t="s">
        <v>104</v>
      </c>
      <c r="H1" s="2" t="s">
        <v>1</v>
      </c>
      <c r="I1" s="2">
        <v>4</v>
      </c>
      <c r="J1" s="32" t="s">
        <v>2</v>
      </c>
    </row>
    <row r="2" spans="1:12">
      <c r="A2" s="32" t="s">
        <v>152</v>
      </c>
      <c r="C2" s="32" t="s">
        <v>154</v>
      </c>
      <c r="D2" s="32"/>
      <c r="E2" s="32" t="s">
        <v>155</v>
      </c>
      <c r="F2" s="32"/>
      <c r="G2" s="32" t="s">
        <v>156</v>
      </c>
    </row>
    <row r="3" spans="1:12">
      <c r="A3" s="33" t="s">
        <v>179</v>
      </c>
      <c r="B3" s="33" t="s">
        <v>173</v>
      </c>
      <c r="C3" s="91">
        <v>22</v>
      </c>
      <c r="D3" s="33"/>
      <c r="E3" s="91">
        <v>28</v>
      </c>
      <c r="F3" s="33"/>
      <c r="G3" s="91">
        <v>30</v>
      </c>
      <c r="K3" s="33"/>
      <c r="L3" s="33"/>
    </row>
    <row r="4" spans="1:12">
      <c r="A4" s="33"/>
      <c r="B4" s="33" t="s">
        <v>180</v>
      </c>
      <c r="C4" s="33"/>
      <c r="D4" s="33"/>
      <c r="E4" s="33"/>
      <c r="F4" s="33"/>
      <c r="G4" s="92">
        <v>20</v>
      </c>
      <c r="H4" s="33"/>
      <c r="I4" s="33"/>
      <c r="J4" s="33"/>
      <c r="K4" s="33"/>
      <c r="L4" s="33"/>
    </row>
    <row r="5" spans="1:12">
      <c r="A5" s="33"/>
      <c r="B5" s="33"/>
      <c r="C5" s="91"/>
      <c r="D5" s="33"/>
      <c r="E5" s="91"/>
      <c r="F5" s="33"/>
      <c r="G5" s="96">
        <f>G3+G4</f>
        <v>50</v>
      </c>
      <c r="H5" s="7">
        <v>1</v>
      </c>
      <c r="J5" s="97" t="s">
        <v>181</v>
      </c>
      <c r="K5" s="33"/>
      <c r="L5" s="33"/>
    </row>
    <row r="6" spans="1:12">
      <c r="A6" s="33"/>
      <c r="B6" s="33" t="s">
        <v>157</v>
      </c>
      <c r="C6" s="33">
        <v>2</v>
      </c>
      <c r="D6" s="33"/>
      <c r="E6" s="33">
        <v>4</v>
      </c>
      <c r="F6" s="33"/>
      <c r="G6" s="98">
        <v>5</v>
      </c>
      <c r="H6" s="33"/>
      <c r="I6" s="33"/>
      <c r="J6" s="99"/>
      <c r="K6" s="33"/>
      <c r="L6" s="33"/>
    </row>
    <row r="7" spans="1:12">
      <c r="A7" s="33"/>
      <c r="B7" s="33" t="s">
        <v>182</v>
      </c>
      <c r="C7" s="91">
        <f>C3/C6</f>
        <v>11</v>
      </c>
      <c r="D7" s="7">
        <v>1</v>
      </c>
      <c r="E7" s="91">
        <f>E3/E6</f>
        <v>7</v>
      </c>
      <c r="F7" s="7">
        <v>1</v>
      </c>
      <c r="G7" s="91">
        <f>G5/G6</f>
        <v>10</v>
      </c>
      <c r="H7" s="7">
        <v>1</v>
      </c>
      <c r="I7" s="75"/>
      <c r="J7" s="33"/>
      <c r="K7" s="33"/>
      <c r="L7" s="33"/>
    </row>
    <row r="8" spans="1:12">
      <c r="A8" s="33"/>
      <c r="B8" s="33"/>
      <c r="C8" s="91"/>
      <c r="D8" s="7"/>
      <c r="E8" s="91"/>
      <c r="F8" s="7"/>
      <c r="G8" s="91"/>
      <c r="H8" s="7"/>
      <c r="I8" s="75"/>
      <c r="J8" s="33"/>
      <c r="K8" s="33"/>
      <c r="L8" s="33"/>
    </row>
    <row r="9" spans="1:12">
      <c r="A9" s="33"/>
      <c r="B9" s="33" t="s">
        <v>183</v>
      </c>
      <c r="C9" s="33">
        <v>1</v>
      </c>
      <c r="D9" s="33"/>
      <c r="E9" s="33">
        <v>3</v>
      </c>
      <c r="F9" s="33"/>
      <c r="G9" s="98">
        <v>2</v>
      </c>
      <c r="H9" s="33"/>
      <c r="I9" s="100"/>
      <c r="J9" s="33"/>
      <c r="L9" s="33"/>
    </row>
    <row r="10" spans="1:12">
      <c r="A10" s="33"/>
      <c r="B10" s="33"/>
      <c r="C10" s="33"/>
      <c r="D10" s="33"/>
      <c r="E10" s="33"/>
      <c r="F10" s="33"/>
      <c r="G10" s="33"/>
      <c r="H10" s="33"/>
      <c r="I10" s="33"/>
      <c r="J10" s="33"/>
      <c r="L10" s="33"/>
    </row>
    <row r="11" spans="1:12">
      <c r="A11" s="33"/>
      <c r="B11" s="33" t="s">
        <v>184</v>
      </c>
      <c r="C11" s="172">
        <f>'Q2 PART C a'!C24+('Q2 PART C a'!C24*5%)</f>
        <v>5250</v>
      </c>
      <c r="D11" s="172"/>
      <c r="E11" s="172">
        <f>'Q2 PART C a'!E24+('Q2 PART C a'!E24*5%)</f>
        <v>10500</v>
      </c>
      <c r="F11" s="172"/>
      <c r="G11" s="172">
        <f>'Q2 PART C a'!G24+('Q2 PART C a'!G24*5%)</f>
        <v>3150</v>
      </c>
      <c r="H11" s="33"/>
      <c r="I11" s="100"/>
      <c r="J11" s="33"/>
      <c r="L11" s="33"/>
    </row>
    <row r="12" spans="1:12">
      <c r="A12" s="33"/>
      <c r="B12" s="33"/>
      <c r="C12" s="172"/>
      <c r="D12" s="172"/>
      <c r="E12" s="172"/>
      <c r="F12" s="172"/>
      <c r="G12" s="172"/>
      <c r="H12" s="33"/>
      <c r="I12" s="100"/>
      <c r="J12" s="33"/>
      <c r="L12" s="33"/>
    </row>
    <row r="13" spans="1:12">
      <c r="A13" s="33"/>
      <c r="B13" s="33"/>
      <c r="C13" s="172"/>
      <c r="D13" s="172"/>
      <c r="E13" s="172"/>
      <c r="F13" s="172"/>
      <c r="G13" s="172"/>
      <c r="H13" s="33"/>
      <c r="I13" s="100"/>
      <c r="J13" s="33"/>
      <c r="L13" s="33"/>
    </row>
    <row r="14" spans="1:12">
      <c r="A14" s="33"/>
      <c r="B14" s="33"/>
      <c r="C14" s="172"/>
      <c r="D14" s="172"/>
      <c r="E14" s="172"/>
      <c r="F14" s="172"/>
      <c r="G14" s="172"/>
      <c r="H14" s="33"/>
      <c r="I14" s="100"/>
      <c r="J14" s="33"/>
      <c r="L14" s="33"/>
    </row>
    <row r="15" spans="1:12">
      <c r="A15" s="33"/>
      <c r="B15" s="33"/>
      <c r="C15" s="33"/>
      <c r="D15" s="33"/>
      <c r="E15" s="33"/>
      <c r="F15" s="33"/>
      <c r="G15" s="33"/>
      <c r="H15" s="2" t="s">
        <v>1</v>
      </c>
      <c r="I15" s="2">
        <v>4</v>
      </c>
      <c r="J15" s="33"/>
      <c r="K15" s="33"/>
      <c r="L15" s="33"/>
    </row>
    <row r="16" spans="1:12" ht="43.5">
      <c r="A16" s="33" t="s">
        <v>185</v>
      </c>
      <c r="B16" s="32"/>
      <c r="C16" s="102" t="s">
        <v>157</v>
      </c>
      <c r="D16" s="32"/>
      <c r="E16" s="102" t="s">
        <v>186</v>
      </c>
      <c r="F16" s="32"/>
      <c r="G16" s="102" t="s">
        <v>187</v>
      </c>
      <c r="H16" s="32" t="s">
        <v>188</v>
      </c>
      <c r="J16" s="33"/>
      <c r="K16" s="33"/>
      <c r="L16" s="33"/>
    </row>
    <row r="17" spans="1:13">
      <c r="A17" s="33"/>
      <c r="B17" s="33" t="s">
        <v>189</v>
      </c>
      <c r="C17" s="33"/>
      <c r="D17" s="33"/>
      <c r="E17" s="33"/>
      <c r="F17" s="33"/>
      <c r="G17" s="18">
        <v>61750</v>
      </c>
      <c r="H17" s="33"/>
      <c r="I17" s="33"/>
      <c r="J17" s="33"/>
      <c r="K17" s="33"/>
      <c r="L17" s="33"/>
    </row>
    <row r="18" spans="1:13" ht="14.5" customHeight="1">
      <c r="A18" s="33"/>
      <c r="B18" s="33" t="s">
        <v>190</v>
      </c>
      <c r="C18" s="33">
        <v>2</v>
      </c>
      <c r="D18" s="33"/>
      <c r="E18" s="18">
        <f>C11*C6</f>
        <v>10500</v>
      </c>
      <c r="F18" s="33"/>
      <c r="G18" s="18">
        <f>G17-E18</f>
        <v>51250</v>
      </c>
      <c r="H18" s="18">
        <v>5250</v>
      </c>
      <c r="I18" s="7">
        <v>1</v>
      </c>
      <c r="J18" s="197" t="s">
        <v>191</v>
      </c>
      <c r="K18" s="197"/>
      <c r="L18" s="197"/>
      <c r="M18" s="197"/>
    </row>
    <row r="19" spans="1:13">
      <c r="A19" s="33"/>
      <c r="B19" s="33" t="s">
        <v>192</v>
      </c>
      <c r="C19" s="33">
        <v>5</v>
      </c>
      <c r="D19" s="33"/>
      <c r="E19" s="18">
        <f>G11*G6</f>
        <v>15750</v>
      </c>
      <c r="F19" s="33"/>
      <c r="G19" s="18">
        <f>G18-E19</f>
        <v>35500</v>
      </c>
      <c r="H19" s="18">
        <v>3150</v>
      </c>
      <c r="I19" s="7">
        <v>1</v>
      </c>
      <c r="J19" s="197"/>
      <c r="K19" s="197"/>
      <c r="L19" s="197"/>
      <c r="M19" s="197"/>
    </row>
    <row r="20" spans="1:13" ht="14.5" customHeight="1">
      <c r="A20" s="33"/>
      <c r="B20" s="33" t="s">
        <v>193</v>
      </c>
      <c r="C20" s="33">
        <v>4</v>
      </c>
      <c r="D20" s="33"/>
      <c r="E20" s="18">
        <f>G19</f>
        <v>35500</v>
      </c>
      <c r="F20" s="7">
        <v>1</v>
      </c>
      <c r="G20" s="33">
        <v>0</v>
      </c>
      <c r="H20" s="18">
        <v>8875</v>
      </c>
      <c r="I20" s="7">
        <v>1</v>
      </c>
      <c r="J20" s="197"/>
      <c r="K20" s="197"/>
      <c r="L20" s="197"/>
      <c r="M20" s="197"/>
    </row>
    <row r="21" spans="1:13">
      <c r="A21" s="33"/>
      <c r="B21" s="33"/>
      <c r="C21" s="33"/>
      <c r="D21" s="33"/>
      <c r="E21" s="18"/>
      <c r="F21" s="7"/>
      <c r="G21" s="33"/>
      <c r="J21" s="33"/>
      <c r="K21" s="33"/>
      <c r="L21" s="33"/>
    </row>
    <row r="22" spans="1:13">
      <c r="A22" s="33"/>
      <c r="B22" s="33"/>
      <c r="C22" s="33"/>
      <c r="D22" s="33"/>
      <c r="E22" s="18"/>
      <c r="F22" s="7"/>
      <c r="G22" s="33"/>
      <c r="H22" s="18"/>
      <c r="I22" s="7"/>
      <c r="J22" s="33"/>
      <c r="K22" s="33"/>
      <c r="L22" s="33"/>
    </row>
    <row r="23" spans="1:13">
      <c r="A23" s="33"/>
      <c r="B23" s="33"/>
      <c r="C23" s="33"/>
      <c r="D23" s="33"/>
      <c r="E23" s="18"/>
      <c r="F23" s="7"/>
      <c r="G23" s="33"/>
      <c r="H23" s="18"/>
      <c r="I23" s="7"/>
      <c r="J23" s="33"/>
      <c r="K23" s="33"/>
      <c r="L23" s="33"/>
    </row>
    <row r="24" spans="1:13">
      <c r="A24" s="33"/>
      <c r="B24" s="33"/>
      <c r="C24" s="33"/>
      <c r="D24" s="33"/>
      <c r="E24" s="33"/>
      <c r="F24" s="33"/>
      <c r="G24" s="33"/>
      <c r="H24" s="2" t="s">
        <v>1</v>
      </c>
      <c r="I24" s="2">
        <v>2</v>
      </c>
      <c r="J24" s="33"/>
      <c r="K24" s="33"/>
      <c r="L24" s="33"/>
    </row>
    <row r="25" spans="1:13">
      <c r="A25" s="33" t="s">
        <v>194</v>
      </c>
      <c r="B25" s="33"/>
      <c r="C25" s="32" t="s">
        <v>154</v>
      </c>
      <c r="D25" s="32"/>
      <c r="E25" s="32" t="s">
        <v>155</v>
      </c>
      <c r="F25" s="32"/>
      <c r="G25" s="32" t="s">
        <v>156</v>
      </c>
      <c r="H25" s="32" t="s">
        <v>195</v>
      </c>
      <c r="J25" s="33"/>
      <c r="K25" s="33"/>
      <c r="L25" s="33"/>
    </row>
    <row r="26" spans="1:13">
      <c r="A26" s="33"/>
      <c r="B26" s="33" t="s">
        <v>196</v>
      </c>
      <c r="C26" s="18">
        <v>5250</v>
      </c>
      <c r="D26" s="18"/>
      <c r="E26" s="18">
        <v>8875</v>
      </c>
      <c r="F26" s="18"/>
      <c r="G26" s="18">
        <v>3150</v>
      </c>
      <c r="H26" s="33"/>
      <c r="I26" s="33"/>
      <c r="J26" s="33"/>
      <c r="K26" s="33"/>
      <c r="L26" s="33"/>
    </row>
    <row r="27" spans="1:13">
      <c r="A27" s="33"/>
      <c r="B27" s="33" t="s">
        <v>173</v>
      </c>
      <c r="C27" s="92">
        <v>22</v>
      </c>
      <c r="D27" s="33"/>
      <c r="E27" s="92">
        <v>28</v>
      </c>
      <c r="F27" s="33"/>
      <c r="G27" s="92">
        <v>50</v>
      </c>
      <c r="H27" s="33"/>
      <c r="I27" s="33"/>
      <c r="J27" s="33"/>
      <c r="K27" s="33"/>
      <c r="L27" s="33"/>
    </row>
    <row r="28" spans="1:13">
      <c r="A28" s="33"/>
      <c r="B28" s="33" t="s">
        <v>176</v>
      </c>
      <c r="C28" s="91">
        <f>C26*C27</f>
        <v>115500</v>
      </c>
      <c r="D28" s="33"/>
      <c r="E28" s="91">
        <f>E26*E27</f>
        <v>248500</v>
      </c>
      <c r="F28" s="33"/>
      <c r="G28" s="91">
        <f>G26*G27</f>
        <v>157500</v>
      </c>
      <c r="H28" s="91">
        <f>SUM(C28:G28)</f>
        <v>521500</v>
      </c>
      <c r="I28" s="7" t="s">
        <v>170</v>
      </c>
      <c r="J28" s="33"/>
      <c r="K28" s="33"/>
      <c r="L28" s="33"/>
    </row>
    <row r="29" spans="1:13">
      <c r="A29" s="33"/>
      <c r="B29" s="33" t="s">
        <v>177</v>
      </c>
      <c r="C29" s="33"/>
      <c r="D29" s="33"/>
      <c r="E29" s="33"/>
      <c r="F29" s="33"/>
      <c r="G29" s="33"/>
      <c r="H29" s="92">
        <f>'Q2 PART C a'!H26+('Q2 PART C a'!H26*10%)</f>
        <v>330000</v>
      </c>
      <c r="I29" s="171" t="s">
        <v>7</v>
      </c>
      <c r="J29" s="33"/>
      <c r="K29" s="33"/>
      <c r="L29" s="33"/>
    </row>
    <row r="30" spans="1:13">
      <c r="A30" s="33"/>
      <c r="B30" s="33" t="s">
        <v>178</v>
      </c>
      <c r="C30" s="33"/>
      <c r="D30" s="33"/>
      <c r="E30" s="33"/>
      <c r="F30" s="33"/>
      <c r="G30" s="33"/>
      <c r="H30" s="92">
        <f>H28-H29</f>
        <v>191500</v>
      </c>
      <c r="I30" s="7">
        <v>1</v>
      </c>
      <c r="J30" s="33"/>
      <c r="K30" s="33"/>
      <c r="L30" s="33"/>
    </row>
    <row r="31" spans="1:13">
      <c r="A31" s="33"/>
      <c r="B31" s="33"/>
      <c r="C31" s="33"/>
      <c r="D31" s="33"/>
      <c r="E31" s="33"/>
      <c r="F31" s="33"/>
      <c r="G31" s="33"/>
      <c r="H31" s="91"/>
      <c r="I31" s="7"/>
      <c r="J31" s="33"/>
      <c r="K31" s="33"/>
      <c r="L31" s="33"/>
    </row>
    <row r="32" spans="1:13">
      <c r="L32" s="33"/>
    </row>
    <row r="33" spans="1:12">
      <c r="L33" s="33"/>
    </row>
    <row r="34" spans="1:12">
      <c r="L34" s="33"/>
    </row>
    <row r="35" spans="1:12">
      <c r="L35" s="33"/>
    </row>
    <row r="36" spans="1:12">
      <c r="L36" s="33"/>
    </row>
    <row r="37" spans="1:12">
      <c r="L37" s="33"/>
    </row>
    <row r="38" spans="1:12">
      <c r="L38" s="33"/>
    </row>
    <row r="39" spans="1:12">
      <c r="L39" s="33"/>
    </row>
    <row r="40" spans="1:12">
      <c r="L40" s="33"/>
    </row>
    <row r="41" spans="1:12">
      <c r="L41" s="33"/>
    </row>
    <row r="42" spans="1:12">
      <c r="L42" s="33"/>
    </row>
    <row r="43" spans="1:12">
      <c r="L43" s="33"/>
    </row>
    <row r="44" spans="1:1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</row>
  </sheetData>
  <mergeCells count="1">
    <mergeCell ref="J18:M20"/>
  </mergeCells>
  <printOptions gridLines="1"/>
  <pageMargins left="0.23622047244094491" right="0.23622047244094491" top="0.74803149606299213" bottom="0.59055118110236227" header="0.31496062992125984" footer="0.31496062992125984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31E49-77D3-491D-AEFE-A2607AE07B49}">
  <sheetPr>
    <pageSetUpPr fitToPage="1"/>
  </sheetPr>
  <dimension ref="A1:O35"/>
  <sheetViews>
    <sheetView workbookViewId="0">
      <selection sqref="A1:O34"/>
    </sheetView>
  </sheetViews>
  <sheetFormatPr defaultRowHeight="14.5"/>
  <cols>
    <col min="2" max="2" width="37.90625" customWidth="1"/>
    <col min="3" max="3" width="13.81640625" customWidth="1"/>
    <col min="4" max="4" width="5.6328125" customWidth="1"/>
    <col min="5" max="5" width="12.81640625" customWidth="1"/>
    <col min="6" max="6" width="9.1796875" bestFit="1" customWidth="1"/>
    <col min="7" max="7" width="13.54296875" customWidth="1"/>
    <col min="8" max="8" width="2.54296875" customWidth="1"/>
    <col min="9" max="9" width="11.26953125" customWidth="1"/>
    <col min="15" max="15" width="5.453125" customWidth="1"/>
  </cols>
  <sheetData>
    <row r="1" spans="1:15">
      <c r="A1" s="17" t="s">
        <v>104</v>
      </c>
      <c r="B1" s="32"/>
      <c r="C1" s="33"/>
      <c r="D1" s="33"/>
      <c r="E1" s="33"/>
      <c r="F1" s="33"/>
      <c r="G1" s="2" t="s">
        <v>1</v>
      </c>
      <c r="H1" s="2">
        <v>3</v>
      </c>
      <c r="J1" s="32" t="s">
        <v>2</v>
      </c>
      <c r="K1" s="33"/>
    </row>
    <row r="2" spans="1:15">
      <c r="A2" s="32" t="s">
        <v>152</v>
      </c>
      <c r="B2" s="32"/>
      <c r="C2" s="33"/>
      <c r="D2" s="33"/>
      <c r="E2" s="33"/>
      <c r="F2" s="33"/>
      <c r="G2" s="33"/>
      <c r="H2" s="33"/>
      <c r="I2" s="33"/>
      <c r="J2" s="33"/>
      <c r="K2" s="33"/>
    </row>
    <row r="3" spans="1:15">
      <c r="A3" s="33" t="s">
        <v>197</v>
      </c>
      <c r="B3" s="33" t="s">
        <v>198</v>
      </c>
      <c r="C3" s="172">
        <v>61750</v>
      </c>
      <c r="D3" s="33"/>
      <c r="H3" s="33"/>
    </row>
    <row r="4" spans="1:15">
      <c r="B4" s="33" t="s">
        <v>199</v>
      </c>
      <c r="C4" s="176">
        <v>40000</v>
      </c>
      <c r="D4" s="33"/>
      <c r="H4" s="33"/>
    </row>
    <row r="5" spans="1:15">
      <c r="B5" s="33"/>
      <c r="C5" s="172">
        <f>C3-C4</f>
        <v>21750</v>
      </c>
      <c r="D5" s="33"/>
      <c r="H5" s="33"/>
    </row>
    <row r="6" spans="1:15">
      <c r="B6" s="33" t="s">
        <v>200</v>
      </c>
      <c r="C6" s="176">
        <v>10500</v>
      </c>
      <c r="D6" s="33"/>
      <c r="H6" s="33"/>
    </row>
    <row r="7" spans="1:15">
      <c r="B7" s="33" t="s">
        <v>201</v>
      </c>
      <c r="C7" s="172">
        <f>C5-C6</f>
        <v>11250</v>
      </c>
      <c r="D7" s="33" t="s">
        <v>202</v>
      </c>
      <c r="H7" s="33"/>
    </row>
    <row r="8" spans="1:15">
      <c r="B8" s="33"/>
      <c r="C8" s="172"/>
      <c r="D8" s="33"/>
      <c r="H8" s="33"/>
    </row>
    <row r="9" spans="1:15">
      <c r="B9" s="33" t="s">
        <v>203</v>
      </c>
      <c r="C9" s="172">
        <f>11250/5</f>
        <v>2250</v>
      </c>
      <c r="D9" s="33" t="s">
        <v>204</v>
      </c>
      <c r="H9" s="33"/>
    </row>
    <row r="10" spans="1:15">
      <c r="F10" s="175"/>
    </row>
    <row r="11" spans="1:15">
      <c r="F11" s="175"/>
    </row>
    <row r="12" spans="1:15">
      <c r="B12" s="33"/>
      <c r="C12" s="32" t="s">
        <v>154</v>
      </c>
      <c r="D12" s="32"/>
      <c r="E12" s="32" t="s">
        <v>155</v>
      </c>
      <c r="F12" s="32"/>
      <c r="G12" s="32" t="s">
        <v>156</v>
      </c>
      <c r="H12" s="32"/>
      <c r="I12" s="32" t="s">
        <v>195</v>
      </c>
    </row>
    <row r="13" spans="1:15" ht="16.5" customHeight="1">
      <c r="B13" s="33" t="s">
        <v>196</v>
      </c>
      <c r="C13" s="18">
        <v>5250</v>
      </c>
      <c r="D13" s="18"/>
      <c r="E13" s="191">
        <v>10000</v>
      </c>
      <c r="F13" s="18"/>
      <c r="G13" s="191">
        <f>C9</f>
        <v>2250</v>
      </c>
      <c r="H13" s="18"/>
      <c r="I13" s="33"/>
      <c r="J13" s="197" t="s">
        <v>205</v>
      </c>
      <c r="K13" s="197"/>
      <c r="L13" s="197"/>
      <c r="M13" s="197"/>
      <c r="N13" s="197"/>
      <c r="O13" s="197"/>
    </row>
    <row r="14" spans="1:15">
      <c r="B14" s="33" t="s">
        <v>173</v>
      </c>
      <c r="C14" s="92">
        <v>22</v>
      </c>
      <c r="D14" s="33"/>
      <c r="E14" s="92">
        <v>28</v>
      </c>
      <c r="G14" s="92">
        <v>50</v>
      </c>
      <c r="H14" s="91"/>
      <c r="I14" s="33"/>
      <c r="J14" s="197"/>
      <c r="K14" s="197"/>
      <c r="L14" s="197"/>
      <c r="M14" s="197"/>
      <c r="N14" s="197"/>
      <c r="O14" s="197"/>
    </row>
    <row r="15" spans="1:15">
      <c r="B15" s="33" t="s">
        <v>176</v>
      </c>
      <c r="C15" s="91">
        <f>C13*C14</f>
        <v>115500</v>
      </c>
      <c r="D15" s="33"/>
      <c r="E15" s="91">
        <f>E13*E14</f>
        <v>280000</v>
      </c>
      <c r="F15" s="7">
        <v>1</v>
      </c>
      <c r="G15" s="91">
        <f>G13*G14</f>
        <v>112500</v>
      </c>
      <c r="H15" s="7">
        <v>1</v>
      </c>
      <c r="I15" s="91">
        <f>C15+E15+G15</f>
        <v>508000</v>
      </c>
      <c r="J15" s="164"/>
      <c r="K15" s="164"/>
      <c r="L15" s="164"/>
      <c r="M15" s="164"/>
      <c r="N15" s="164"/>
      <c r="O15" s="164"/>
    </row>
    <row r="16" spans="1:15">
      <c r="B16" s="33" t="s">
        <v>206</v>
      </c>
      <c r="C16" s="33"/>
      <c r="D16" s="33"/>
      <c r="E16" s="33"/>
      <c r="F16" s="33"/>
      <c r="G16" s="33"/>
      <c r="H16" s="33"/>
      <c r="I16" s="92">
        <v>330000</v>
      </c>
    </row>
    <row r="17" spans="1:11">
      <c r="B17" s="33" t="s">
        <v>178</v>
      </c>
      <c r="C17" s="33"/>
      <c r="D17" s="33"/>
      <c r="E17" s="33"/>
      <c r="F17" s="33"/>
      <c r="G17" s="33"/>
      <c r="H17" s="33"/>
      <c r="I17" s="92">
        <f>I15-I16</f>
        <v>178000</v>
      </c>
      <c r="J17" s="33"/>
      <c r="K17" s="33"/>
    </row>
    <row r="18" spans="1:11">
      <c r="B18" s="33"/>
      <c r="C18" s="33"/>
      <c r="D18" s="33"/>
      <c r="E18" s="33"/>
      <c r="F18" s="33"/>
      <c r="G18" s="33"/>
      <c r="H18" s="33"/>
      <c r="I18" s="91"/>
      <c r="J18" s="33"/>
      <c r="K18" s="33"/>
    </row>
    <row r="19" spans="1:11">
      <c r="B19" s="33" t="s">
        <v>207</v>
      </c>
      <c r="C19" s="111">
        <v>191500</v>
      </c>
      <c r="D19" s="33"/>
      <c r="E19" s="33"/>
      <c r="F19" s="33"/>
      <c r="G19" s="33"/>
      <c r="H19" s="33"/>
      <c r="I19" s="91"/>
      <c r="K19" s="33"/>
    </row>
    <row r="20" spans="1:11">
      <c r="B20" s="33" t="s">
        <v>208</v>
      </c>
      <c r="C20" s="92">
        <f>I17</f>
        <v>178000</v>
      </c>
      <c r="D20" s="33"/>
      <c r="E20" s="33"/>
      <c r="F20" s="33"/>
      <c r="G20" s="33"/>
      <c r="H20" s="33"/>
      <c r="I20" s="91"/>
      <c r="K20" s="33"/>
    </row>
    <row r="21" spans="1:11">
      <c r="B21" s="33" t="s">
        <v>209</v>
      </c>
      <c r="C21" s="91">
        <f>C19-C20</f>
        <v>13500</v>
      </c>
      <c r="D21" s="7">
        <v>1</v>
      </c>
      <c r="E21" s="33"/>
      <c r="F21" s="33"/>
      <c r="G21" s="33"/>
      <c r="H21" s="33"/>
      <c r="I21" s="91"/>
      <c r="J21" s="33" t="s">
        <v>210</v>
      </c>
      <c r="K21" s="33"/>
    </row>
    <row r="22" spans="1:11">
      <c r="B22" s="33"/>
      <c r="C22" s="91"/>
      <c r="D22" s="7"/>
      <c r="E22" s="33"/>
      <c r="F22" s="33"/>
      <c r="G22" s="33"/>
      <c r="H22" s="33"/>
      <c r="I22" s="91"/>
      <c r="J22" s="33"/>
      <c r="K22" s="33"/>
    </row>
    <row r="23" spans="1:11">
      <c r="A23" s="33"/>
      <c r="B23" s="33"/>
      <c r="C23" s="33"/>
      <c r="D23" s="33"/>
      <c r="E23" s="33"/>
      <c r="F23" s="33"/>
      <c r="G23" s="33"/>
      <c r="H23" s="33"/>
      <c r="I23" s="91"/>
      <c r="J23" s="33"/>
      <c r="K23" s="33"/>
    </row>
    <row r="24" spans="1:11">
      <c r="A24" s="33"/>
      <c r="B24" s="32" t="s">
        <v>211</v>
      </c>
      <c r="C24" s="33"/>
      <c r="D24" s="33"/>
      <c r="E24" s="33"/>
      <c r="F24" s="33"/>
      <c r="G24" s="33"/>
      <c r="H24" s="33"/>
      <c r="I24" s="91"/>
      <c r="J24" s="33"/>
      <c r="K24" s="33"/>
    </row>
    <row r="25" spans="1:11">
      <c r="A25" s="33"/>
      <c r="B25" s="33"/>
      <c r="C25" s="33"/>
      <c r="D25" s="33"/>
      <c r="E25" s="33"/>
      <c r="F25" s="33"/>
      <c r="G25" s="33"/>
      <c r="H25" s="33"/>
      <c r="I25" s="91"/>
      <c r="J25" s="33"/>
      <c r="K25" s="33"/>
    </row>
    <row r="26" spans="1:11">
      <c r="A26" s="33"/>
      <c r="B26" s="33" t="s">
        <v>212</v>
      </c>
      <c r="C26" s="33"/>
      <c r="D26" s="33"/>
      <c r="E26" s="33"/>
      <c r="F26" s="33"/>
      <c r="G26" s="33"/>
      <c r="H26" s="33"/>
      <c r="I26" s="91"/>
      <c r="J26" s="33"/>
      <c r="K26" s="33"/>
    </row>
    <row r="27" spans="1:11">
      <c r="A27" s="33"/>
      <c r="B27" s="33" t="s">
        <v>213</v>
      </c>
      <c r="C27" s="33" t="s">
        <v>214</v>
      </c>
      <c r="D27" s="33"/>
      <c r="F27" s="7">
        <v>1</v>
      </c>
      <c r="G27" s="33"/>
      <c r="I27" s="33"/>
      <c r="J27" s="33"/>
      <c r="K27" s="33"/>
    </row>
    <row r="28" spans="1:11">
      <c r="A28" s="33"/>
      <c r="B28" s="33" t="s">
        <v>215</v>
      </c>
      <c r="C28" s="33"/>
      <c r="D28" s="33"/>
      <c r="F28" s="100"/>
      <c r="G28" s="33"/>
      <c r="I28" s="33"/>
      <c r="J28" s="33"/>
      <c r="K28" s="33"/>
    </row>
    <row r="29" spans="1:11">
      <c r="A29" s="33"/>
      <c r="B29" s="33"/>
      <c r="C29" s="33"/>
      <c r="D29" s="33"/>
      <c r="F29" s="100"/>
      <c r="G29" s="33"/>
      <c r="I29" s="33"/>
      <c r="J29" s="33"/>
      <c r="K29" s="33"/>
    </row>
    <row r="30" spans="1:11">
      <c r="A30" s="33"/>
      <c r="B30" s="103" t="s">
        <v>216</v>
      </c>
      <c r="C30" s="33"/>
      <c r="D30" s="33"/>
      <c r="F30" s="100"/>
      <c r="G30" s="33"/>
      <c r="I30" s="33"/>
      <c r="J30" s="33"/>
      <c r="K30" s="33"/>
    </row>
    <row r="31" spans="1:11">
      <c r="A31" s="33"/>
      <c r="B31" s="33" t="s">
        <v>217</v>
      </c>
      <c r="C31" s="33" t="s">
        <v>218</v>
      </c>
      <c r="D31" s="33"/>
      <c r="F31" s="7">
        <v>1</v>
      </c>
      <c r="G31" s="33"/>
      <c r="I31" s="33"/>
      <c r="J31" s="33"/>
      <c r="K31" s="33"/>
    </row>
    <row r="32" spans="1:11">
      <c r="A32" s="33"/>
      <c r="B32" s="33"/>
      <c r="C32" s="33"/>
      <c r="D32" s="33"/>
      <c r="F32" s="33"/>
      <c r="G32" s="33"/>
      <c r="H32" s="100"/>
      <c r="I32" s="33"/>
      <c r="J32" s="33"/>
      <c r="K32" s="33"/>
    </row>
    <row r="33" spans="1:11">
      <c r="A33" s="33"/>
      <c r="B33" s="33" t="s">
        <v>219</v>
      </c>
      <c r="C33" s="33" t="s">
        <v>220</v>
      </c>
      <c r="D33" s="33"/>
      <c r="F33" s="104">
        <v>178000</v>
      </c>
      <c r="G33" s="104"/>
      <c r="H33" s="100"/>
      <c r="I33" s="33"/>
      <c r="J33" s="33"/>
      <c r="K33" s="33"/>
    </row>
    <row r="34" spans="1:11">
      <c r="A34" s="33"/>
      <c r="B34" s="33"/>
      <c r="C34" s="33"/>
      <c r="D34" s="33"/>
      <c r="E34" s="33"/>
      <c r="F34" s="104">
        <v>13500</v>
      </c>
      <c r="G34" s="33" t="s">
        <v>221</v>
      </c>
      <c r="H34" s="7">
        <v>1</v>
      </c>
      <c r="J34" s="33" t="s">
        <v>210</v>
      </c>
      <c r="K34" s="33"/>
    </row>
    <row r="35" spans="1:1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</row>
  </sheetData>
  <mergeCells count="1">
    <mergeCell ref="J13:O14"/>
  </mergeCells>
  <printOptions gridLines="1"/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81049-5F40-4515-8FB7-B495E6E07EBA}">
  <sheetPr>
    <pageSetUpPr fitToPage="1"/>
  </sheetPr>
  <dimension ref="A1:O48"/>
  <sheetViews>
    <sheetView topLeftCell="A13" workbookViewId="0">
      <selection sqref="A1:O47"/>
    </sheetView>
  </sheetViews>
  <sheetFormatPr defaultColWidth="8.7265625" defaultRowHeight="14.5"/>
  <cols>
    <col min="1" max="1" width="6.54296875" style="33" customWidth="1"/>
    <col min="2" max="2" width="50.81640625" style="33" customWidth="1"/>
    <col min="3" max="3" width="12.26953125" style="33" customWidth="1"/>
    <col min="4" max="4" width="5.54296875" style="33" customWidth="1"/>
    <col min="5" max="5" width="11.7265625" style="33" customWidth="1"/>
    <col min="6" max="6" width="5.54296875" style="33" customWidth="1"/>
    <col min="7" max="10" width="8.7265625" style="33"/>
    <col min="11" max="11" width="10.1796875" style="33" customWidth="1"/>
    <col min="12" max="16384" width="8.7265625" style="33"/>
  </cols>
  <sheetData>
    <row r="1" spans="1:14" customFormat="1">
      <c r="A1" s="17" t="s">
        <v>222</v>
      </c>
      <c r="B1" s="32"/>
      <c r="C1" s="32"/>
      <c r="D1" s="32"/>
      <c r="E1" s="35" t="s">
        <v>1</v>
      </c>
      <c r="F1" s="35">
        <v>17</v>
      </c>
      <c r="G1" s="32" t="s">
        <v>2</v>
      </c>
      <c r="K1" s="33"/>
      <c r="L1" s="33"/>
    </row>
    <row r="2" spans="1:14">
      <c r="A2" s="33" t="s">
        <v>125</v>
      </c>
      <c r="B2" s="32" t="s">
        <v>223</v>
      </c>
      <c r="C2" s="105"/>
    </row>
    <row r="3" spans="1:14">
      <c r="C3" s="111" t="s">
        <v>131</v>
      </c>
      <c r="E3" s="91" t="s">
        <v>131</v>
      </c>
    </row>
    <row r="4" spans="1:14">
      <c r="B4" s="33" t="s">
        <v>224</v>
      </c>
      <c r="E4" s="33">
        <v>110</v>
      </c>
      <c r="F4" s="105" t="s">
        <v>107</v>
      </c>
    </row>
    <row r="5" spans="1:14">
      <c r="B5" s="33" t="s">
        <v>225</v>
      </c>
      <c r="C5" s="33">
        <v>265</v>
      </c>
      <c r="D5" s="105" t="s">
        <v>107</v>
      </c>
    </row>
    <row r="6" spans="1:14">
      <c r="B6" s="33" t="s">
        <v>226</v>
      </c>
      <c r="C6" s="95">
        <v>16</v>
      </c>
      <c r="D6" s="7">
        <v>1</v>
      </c>
      <c r="E6" s="95">
        <f>C5-C6</f>
        <v>249</v>
      </c>
      <c r="G6" s="33" t="s">
        <v>227</v>
      </c>
    </row>
    <row r="7" spans="1:14">
      <c r="E7" s="33">
        <f>E4+E6</f>
        <v>359</v>
      </c>
    </row>
    <row r="8" spans="1:14">
      <c r="B8" s="33" t="s">
        <v>228</v>
      </c>
      <c r="D8" s="100"/>
      <c r="E8" s="95">
        <v>2</v>
      </c>
      <c r="F8" s="105" t="s">
        <v>229</v>
      </c>
      <c r="G8" s="101"/>
    </row>
    <row r="9" spans="1:14">
      <c r="E9" s="33">
        <f>E7+E8</f>
        <v>361</v>
      </c>
    </row>
    <row r="10" spans="1:14">
      <c r="B10" s="33" t="s">
        <v>230</v>
      </c>
      <c r="E10" s="95">
        <v>80</v>
      </c>
      <c r="F10" s="7">
        <v>1</v>
      </c>
      <c r="G10" s="33" t="s">
        <v>231</v>
      </c>
    </row>
    <row r="11" spans="1:14">
      <c r="B11" s="33" t="s">
        <v>232</v>
      </c>
      <c r="E11" s="33">
        <f>E9-E10</f>
        <v>281</v>
      </c>
    </row>
    <row r="13" spans="1:14">
      <c r="B13" s="103" t="s">
        <v>233</v>
      </c>
      <c r="G13" s="197" t="s">
        <v>234</v>
      </c>
      <c r="H13" s="197"/>
      <c r="I13" s="197"/>
      <c r="J13" s="197"/>
      <c r="K13" s="197"/>
      <c r="L13" s="197"/>
      <c r="M13" s="197"/>
      <c r="N13" s="197"/>
    </row>
    <row r="14" spans="1:14">
      <c r="B14" s="33" t="s">
        <v>235</v>
      </c>
      <c r="C14" s="33">
        <v>168</v>
      </c>
      <c r="D14" s="7">
        <v>1</v>
      </c>
      <c r="G14" s="197"/>
      <c r="H14" s="197"/>
      <c r="I14" s="197"/>
      <c r="J14" s="197"/>
      <c r="K14" s="197"/>
      <c r="L14" s="197"/>
      <c r="M14" s="197"/>
      <c r="N14" s="197"/>
    </row>
    <row r="15" spans="1:14">
      <c r="B15" s="33" t="s">
        <v>236</v>
      </c>
      <c r="C15" s="95">
        <v>12</v>
      </c>
      <c r="D15" s="7" t="s">
        <v>136</v>
      </c>
      <c r="E15" s="95">
        <f>C14+C15</f>
        <v>180</v>
      </c>
      <c r="G15" s="33" t="s">
        <v>237</v>
      </c>
    </row>
    <row r="16" spans="1:14">
      <c r="B16" s="33" t="s">
        <v>238</v>
      </c>
      <c r="E16" s="33">
        <f>E11+E15</f>
        <v>461</v>
      </c>
    </row>
    <row r="18" spans="2:15">
      <c r="B18" s="103" t="s">
        <v>239</v>
      </c>
    </row>
    <row r="19" spans="2:15">
      <c r="B19" s="33" t="s">
        <v>240</v>
      </c>
      <c r="C19" s="33">
        <v>11</v>
      </c>
      <c r="D19" s="105" t="s">
        <v>107</v>
      </c>
    </row>
    <row r="20" spans="2:15">
      <c r="B20" s="33" t="s">
        <v>241</v>
      </c>
      <c r="C20" s="33">
        <v>14</v>
      </c>
      <c r="D20" s="7">
        <v>1</v>
      </c>
      <c r="G20" s="33" t="s">
        <v>242</v>
      </c>
    </row>
    <row r="21" spans="2:15">
      <c r="B21" s="33" t="s">
        <v>243</v>
      </c>
      <c r="C21" s="33">
        <v>84</v>
      </c>
      <c r="D21" s="7">
        <v>1</v>
      </c>
    </row>
    <row r="22" spans="2:15">
      <c r="B22" s="33" t="s">
        <v>244</v>
      </c>
      <c r="C22" s="33">
        <v>27</v>
      </c>
      <c r="D22" s="108" t="s">
        <v>90</v>
      </c>
      <c r="G22" s="33" t="s">
        <v>245</v>
      </c>
    </row>
    <row r="23" spans="2:15">
      <c r="B23" s="33" t="s">
        <v>246</v>
      </c>
      <c r="C23" s="33">
        <v>15</v>
      </c>
      <c r="D23" s="7">
        <v>1</v>
      </c>
      <c r="M23" s="33" t="s">
        <v>247</v>
      </c>
    </row>
    <row r="24" spans="2:15">
      <c r="B24" s="33" t="s">
        <v>248</v>
      </c>
      <c r="C24" s="33">
        <v>21</v>
      </c>
      <c r="D24" s="7">
        <v>1</v>
      </c>
    </row>
    <row r="25" spans="2:15">
      <c r="B25" s="33" t="s">
        <v>249</v>
      </c>
      <c r="C25" s="33">
        <v>16</v>
      </c>
      <c r="D25" s="7">
        <v>1</v>
      </c>
    </row>
    <row r="26" spans="2:15">
      <c r="B26" s="33" t="s">
        <v>250</v>
      </c>
      <c r="C26" s="33">
        <v>54</v>
      </c>
      <c r="D26" s="7">
        <v>1</v>
      </c>
    </row>
    <row r="27" spans="2:15">
      <c r="B27" s="33" t="s">
        <v>251</v>
      </c>
      <c r="C27" s="95">
        <v>3</v>
      </c>
      <c r="D27" s="108" t="s">
        <v>90</v>
      </c>
      <c r="E27" s="95">
        <f>SUM(C19:C27)</f>
        <v>245</v>
      </c>
      <c r="G27" s="33" t="s">
        <v>252</v>
      </c>
    </row>
    <row r="28" spans="2:15">
      <c r="E28" s="33">
        <f>E16+E27</f>
        <v>706</v>
      </c>
      <c r="G28" s="197" t="s">
        <v>253</v>
      </c>
      <c r="H28" s="197"/>
      <c r="I28" s="197"/>
      <c r="J28" s="197"/>
      <c r="K28" s="197"/>
      <c r="L28" s="197"/>
      <c r="M28" s="197"/>
      <c r="N28" s="197"/>
      <c r="O28" s="197"/>
    </row>
    <row r="29" spans="2:15">
      <c r="B29" s="33" t="s">
        <v>254</v>
      </c>
      <c r="E29" s="95">
        <v>68</v>
      </c>
      <c r="F29" s="105" t="s">
        <v>107</v>
      </c>
      <c r="G29" s="197"/>
      <c r="H29" s="197"/>
      <c r="I29" s="197"/>
      <c r="J29" s="197"/>
      <c r="K29" s="197"/>
      <c r="L29" s="197"/>
      <c r="M29" s="197"/>
      <c r="N29" s="197"/>
      <c r="O29" s="197"/>
    </row>
    <row r="30" spans="2:15">
      <c r="E30" s="33">
        <f>E28+E29</f>
        <v>774</v>
      </c>
    </row>
    <row r="31" spans="2:15">
      <c r="B31" s="33" t="s">
        <v>255</v>
      </c>
      <c r="E31" s="95">
        <v>24</v>
      </c>
      <c r="F31" s="7">
        <v>1</v>
      </c>
      <c r="G31" s="33" t="s">
        <v>256</v>
      </c>
    </row>
    <row r="32" spans="2:15">
      <c r="B32" s="33" t="s">
        <v>257</v>
      </c>
      <c r="E32" s="33">
        <f>E30-E31</f>
        <v>750</v>
      </c>
    </row>
    <row r="33" spans="1:10">
      <c r="B33" s="33" t="s">
        <v>258</v>
      </c>
      <c r="E33" s="95">
        <f>E34-E32</f>
        <v>200</v>
      </c>
      <c r="F33" s="7">
        <v>1</v>
      </c>
      <c r="G33" s="33" t="s">
        <v>259</v>
      </c>
    </row>
    <row r="34" spans="1:10">
      <c r="B34" s="33" t="s">
        <v>260</v>
      </c>
      <c r="E34" s="95">
        <v>950</v>
      </c>
    </row>
    <row r="36" spans="1:10">
      <c r="B36" s="33" t="s">
        <v>261</v>
      </c>
    </row>
    <row r="38" spans="1:10">
      <c r="E38" s="35" t="s">
        <v>1</v>
      </c>
      <c r="F38" s="35">
        <v>1</v>
      </c>
    </row>
    <row r="39" spans="1:10">
      <c r="A39" s="33" t="s">
        <v>93</v>
      </c>
      <c r="B39" s="33" t="s">
        <v>262</v>
      </c>
      <c r="C39" s="169"/>
    </row>
    <row r="41" spans="1:10">
      <c r="B41" s="112"/>
      <c r="E41" s="35" t="s">
        <v>1</v>
      </c>
      <c r="F41" s="35">
        <v>2</v>
      </c>
    </row>
    <row r="42" spans="1:10">
      <c r="A42" s="33" t="s">
        <v>197</v>
      </c>
      <c r="B42" s="113" t="s">
        <v>263</v>
      </c>
    </row>
    <row r="43" spans="1:10">
      <c r="B43" s="197" t="s">
        <v>264</v>
      </c>
      <c r="C43" s="197"/>
      <c r="D43" s="197"/>
      <c r="G43" s="33" t="s">
        <v>265</v>
      </c>
    </row>
    <row r="44" spans="1:10">
      <c r="B44" s="197"/>
      <c r="C44" s="197"/>
      <c r="D44" s="197"/>
      <c r="E44" s="106"/>
      <c r="F44" s="106"/>
      <c r="G44" s="106"/>
      <c r="H44" s="106"/>
      <c r="I44" s="106"/>
      <c r="J44" s="106"/>
    </row>
    <row r="45" spans="1:10" ht="6.5" customHeight="1">
      <c r="B45" s="164"/>
      <c r="C45" s="164"/>
      <c r="D45" s="164"/>
      <c r="E45" s="106"/>
      <c r="F45" s="106"/>
      <c r="G45" s="106"/>
      <c r="H45" s="106"/>
      <c r="I45" s="106"/>
      <c r="J45" s="106"/>
    </row>
    <row r="46" spans="1:10">
      <c r="B46" s="32" t="s">
        <v>266</v>
      </c>
    </row>
    <row r="47" spans="1:10" ht="29">
      <c r="B47" s="106" t="s">
        <v>267</v>
      </c>
    </row>
    <row r="48" spans="1:10">
      <c r="B48" s="106"/>
    </row>
  </sheetData>
  <mergeCells count="3">
    <mergeCell ref="G13:N14"/>
    <mergeCell ref="G28:O29"/>
    <mergeCell ref="B43:D44"/>
  </mergeCells>
  <printOptions gridLines="1"/>
  <pageMargins left="0.70866141732283472" right="0.70866141732283472" top="0.74803149606299213" bottom="0.74803149606299213" header="0.31496062992125984" footer="0.31496062992125984"/>
  <pageSetup paperSize="9" scale="67" orientation="landscape" r:id="rId1"/>
  <rowBreaks count="1" manualBreakCount="1">
    <brk id="4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01B56-AED3-4F9D-9322-1894F0C31FC5}">
  <sheetPr>
    <pageSetUpPr fitToPage="1"/>
  </sheetPr>
  <dimension ref="A1:O42"/>
  <sheetViews>
    <sheetView topLeftCell="A10" zoomScaleNormal="100" workbookViewId="0">
      <selection sqref="A1:O38"/>
    </sheetView>
  </sheetViews>
  <sheetFormatPr defaultColWidth="9.1796875" defaultRowHeight="14.5"/>
  <cols>
    <col min="1" max="1" width="11.26953125" style="33" customWidth="1"/>
    <col min="2" max="2" width="19.81640625" style="33" customWidth="1"/>
    <col min="3" max="3" width="14.7265625" style="33" customWidth="1"/>
    <col min="4" max="4" width="17.453125" style="33" customWidth="1"/>
    <col min="5" max="5" width="12.7265625" style="33" customWidth="1"/>
    <col min="6" max="6" width="4.453125" style="33" customWidth="1"/>
    <col min="7" max="7" width="19.81640625" style="33" customWidth="1"/>
    <col min="8" max="8" width="13.7265625" style="33" customWidth="1"/>
    <col min="9" max="9" width="19" style="33" customWidth="1"/>
    <col min="10" max="10" width="12" style="33" customWidth="1"/>
    <col min="11" max="11" width="2.7265625" style="33" customWidth="1"/>
    <col min="12" max="12" width="11.54296875" style="33" customWidth="1"/>
    <col min="13" max="13" width="16.81640625" style="33" customWidth="1"/>
    <col min="14" max="14" width="9.7265625" style="33" customWidth="1"/>
    <col min="15" max="16384" width="9.1796875" style="33"/>
  </cols>
  <sheetData>
    <row r="1" spans="1:14" customFormat="1">
      <c r="A1" s="17" t="s">
        <v>268</v>
      </c>
      <c r="B1" s="32"/>
      <c r="C1" s="32"/>
      <c r="D1" s="32"/>
      <c r="E1" s="32"/>
      <c r="F1" s="33"/>
      <c r="G1" s="33"/>
      <c r="J1" s="35" t="s">
        <v>1</v>
      </c>
      <c r="K1" s="116">
        <v>5</v>
      </c>
      <c r="L1" s="32" t="s">
        <v>2</v>
      </c>
    </row>
    <row r="2" spans="1:14" ht="15.5">
      <c r="A2" s="33" t="s">
        <v>125</v>
      </c>
      <c r="B2" s="117" t="s">
        <v>269</v>
      </c>
      <c r="E2" s="118"/>
      <c r="G2" s="117" t="s">
        <v>270</v>
      </c>
      <c r="L2" s="214"/>
      <c r="M2" s="214"/>
    </row>
    <row r="3" spans="1:14" ht="15.5">
      <c r="B3" s="73" t="s">
        <v>271</v>
      </c>
      <c r="C3" s="119">
        <v>500000</v>
      </c>
      <c r="G3" s="73" t="s">
        <v>271</v>
      </c>
      <c r="H3" s="119">
        <v>200000</v>
      </c>
      <c r="L3" s="160"/>
      <c r="M3" s="160"/>
      <c r="N3" s="160"/>
    </row>
    <row r="4" spans="1:14" ht="15.5">
      <c r="B4" s="73" t="s">
        <v>272</v>
      </c>
      <c r="C4" s="121">
        <v>0.2</v>
      </c>
      <c r="D4" s="122">
        <f>C3*C4</f>
        <v>100000</v>
      </c>
      <c r="E4" s="118" t="s">
        <v>51</v>
      </c>
      <c r="G4" s="73" t="s">
        <v>273</v>
      </c>
      <c r="H4" s="120" t="s">
        <v>274</v>
      </c>
      <c r="J4" s="119">
        <v>37000</v>
      </c>
      <c r="K4" s="118" t="s">
        <v>51</v>
      </c>
      <c r="L4" s="160"/>
      <c r="M4" s="160"/>
      <c r="N4" s="160"/>
    </row>
    <row r="5" spans="1:14" ht="15.5">
      <c r="B5" s="73"/>
      <c r="C5" s="121"/>
      <c r="D5" s="122"/>
      <c r="E5" s="118"/>
      <c r="G5" s="73"/>
      <c r="H5" s="119"/>
      <c r="I5" s="118"/>
      <c r="K5" s="118"/>
      <c r="L5" s="160"/>
      <c r="M5" s="160"/>
      <c r="N5" s="160"/>
    </row>
    <row r="6" spans="1:14" ht="34.5" customHeight="1">
      <c r="B6" s="73" t="s">
        <v>275</v>
      </c>
      <c r="C6" s="123" t="s">
        <v>276</v>
      </c>
      <c r="D6" s="73" t="s">
        <v>277</v>
      </c>
      <c r="E6" s="73" t="s">
        <v>278</v>
      </c>
      <c r="G6" s="73" t="s">
        <v>275</v>
      </c>
      <c r="H6" s="123" t="s">
        <v>276</v>
      </c>
      <c r="I6" s="73" t="s">
        <v>277</v>
      </c>
      <c r="J6" s="73" t="s">
        <v>278</v>
      </c>
      <c r="M6" s="46"/>
      <c r="N6" s="114"/>
    </row>
    <row r="7" spans="1:14" ht="15.5">
      <c r="B7" s="124">
        <v>1</v>
      </c>
      <c r="C7" s="119">
        <v>300000</v>
      </c>
      <c r="D7" s="119">
        <f>$C$3*$C$4</f>
        <v>100000</v>
      </c>
      <c r="E7" s="119">
        <f>C7-D7</f>
        <v>200000</v>
      </c>
      <c r="F7" s="217" t="s">
        <v>51</v>
      </c>
      <c r="G7" s="124">
        <v>1</v>
      </c>
      <c r="H7" s="125">
        <v>40000</v>
      </c>
      <c r="I7" s="125">
        <f>$J$4</f>
        <v>37000</v>
      </c>
      <c r="J7" s="125">
        <f>H7-I7</f>
        <v>3000</v>
      </c>
      <c r="K7" s="217" t="s">
        <v>51</v>
      </c>
      <c r="L7" s="126"/>
      <c r="M7" s="126"/>
      <c r="N7" s="126"/>
    </row>
    <row r="8" spans="1:14" ht="15.5">
      <c r="B8" s="124">
        <v>2</v>
      </c>
      <c r="C8" s="119">
        <v>150000</v>
      </c>
      <c r="D8" s="119">
        <f>$C$3*$C$4</f>
        <v>100000</v>
      </c>
      <c r="E8" s="119">
        <f>C8-D8</f>
        <v>50000</v>
      </c>
      <c r="F8" s="217"/>
      <c r="G8" s="124">
        <v>2</v>
      </c>
      <c r="H8" s="125">
        <v>45000</v>
      </c>
      <c r="I8" s="125">
        <f>$J$4</f>
        <v>37000</v>
      </c>
      <c r="J8" s="125">
        <f>H8-I8</f>
        <v>8000</v>
      </c>
      <c r="K8" s="217"/>
      <c r="L8" s="126"/>
      <c r="M8" s="126"/>
      <c r="N8" s="126"/>
    </row>
    <row r="9" spans="1:14" ht="15.5">
      <c r="B9" s="124">
        <v>3</v>
      </c>
      <c r="C9" s="119">
        <v>200000</v>
      </c>
      <c r="D9" s="119">
        <f>$C$3*$C$4</f>
        <v>100000</v>
      </c>
      <c r="E9" s="119">
        <f>C9-D9</f>
        <v>100000</v>
      </c>
      <c r="F9" s="217"/>
      <c r="G9" s="124">
        <v>3</v>
      </c>
      <c r="H9" s="125">
        <v>65000</v>
      </c>
      <c r="I9" s="125">
        <f>$J$4</f>
        <v>37000</v>
      </c>
      <c r="J9" s="125">
        <f>H9-I9</f>
        <v>28000</v>
      </c>
      <c r="K9" s="217"/>
      <c r="M9" s="46"/>
      <c r="N9" s="114"/>
    </row>
    <row r="10" spans="1:14" ht="15.5">
      <c r="B10" s="124">
        <v>4</v>
      </c>
      <c r="C10" s="119">
        <v>120000</v>
      </c>
      <c r="D10" s="119">
        <f>$C$3*$C$4</f>
        <v>100000</v>
      </c>
      <c r="E10" s="119">
        <f>C10-D10</f>
        <v>20000</v>
      </c>
      <c r="F10" s="217"/>
      <c r="G10" s="124">
        <v>4</v>
      </c>
      <c r="H10" s="125">
        <v>80000</v>
      </c>
      <c r="I10" s="125">
        <f>$J$4</f>
        <v>37000</v>
      </c>
      <c r="J10" s="125">
        <f>H10-I10</f>
        <v>43000</v>
      </c>
      <c r="K10" s="217"/>
      <c r="L10" s="126"/>
      <c r="M10" s="126"/>
      <c r="N10" s="126"/>
    </row>
    <row r="11" spans="1:14" ht="15.5">
      <c r="B11" s="124">
        <v>5</v>
      </c>
      <c r="C11" s="119">
        <v>105000</v>
      </c>
      <c r="D11" s="119">
        <f>$C$3*$C$4</f>
        <v>100000</v>
      </c>
      <c r="E11" s="142">
        <f>C11-D11</f>
        <v>5000</v>
      </c>
      <c r="F11" s="217"/>
      <c r="G11" s="124">
        <v>5</v>
      </c>
      <c r="H11" s="125">
        <v>85000</v>
      </c>
      <c r="I11" s="125">
        <f>$J$4</f>
        <v>37000</v>
      </c>
      <c r="J11" s="143">
        <f>H11-I11</f>
        <v>48000</v>
      </c>
      <c r="K11" s="217"/>
      <c r="L11" s="126"/>
      <c r="M11" s="126"/>
      <c r="N11" s="126"/>
    </row>
    <row r="12" spans="1:14" ht="15.5">
      <c r="B12" s="33" t="s">
        <v>279</v>
      </c>
      <c r="D12" s="128"/>
      <c r="E12" s="141">
        <f>SUM(E7:E11)</f>
        <v>375000</v>
      </c>
      <c r="G12" s="33" t="s">
        <v>279</v>
      </c>
      <c r="I12" s="128"/>
      <c r="J12" s="141">
        <f>SUM(J7:J11)</f>
        <v>130000</v>
      </c>
      <c r="M12" s="46"/>
      <c r="N12" s="114"/>
    </row>
    <row r="13" spans="1:14" ht="15.5">
      <c r="B13" s="33" t="s">
        <v>280</v>
      </c>
      <c r="C13" s="33" t="s">
        <v>281</v>
      </c>
      <c r="D13" s="128"/>
      <c r="E13" s="141">
        <f>E12/5</f>
        <v>75000</v>
      </c>
      <c r="G13" s="33" t="s">
        <v>280</v>
      </c>
      <c r="H13" s="33" t="s">
        <v>282</v>
      </c>
      <c r="I13" s="128"/>
      <c r="J13" s="141">
        <f>J12/5</f>
        <v>26000</v>
      </c>
      <c r="M13" s="46"/>
      <c r="N13" s="114"/>
    </row>
    <row r="14" spans="1:14" ht="15.5">
      <c r="D14" s="128"/>
      <c r="E14" s="141"/>
      <c r="I14" s="128"/>
      <c r="J14" s="141"/>
      <c r="M14" s="46"/>
      <c r="N14" s="114"/>
    </row>
    <row r="15" spans="1:14" ht="15.5">
      <c r="D15" s="128"/>
      <c r="E15" s="141"/>
      <c r="I15" s="128"/>
      <c r="J15" s="141"/>
      <c r="M15" s="46"/>
      <c r="N15" s="114"/>
    </row>
    <row r="16" spans="1:14">
      <c r="B16" s="115"/>
      <c r="C16" s="21"/>
      <c r="D16" s="21"/>
      <c r="E16" s="21"/>
      <c r="F16" s="21"/>
      <c r="G16" s="21"/>
      <c r="H16" s="51"/>
      <c r="J16" s="35" t="s">
        <v>1</v>
      </c>
      <c r="K16" s="116">
        <v>4</v>
      </c>
      <c r="M16" s="46"/>
      <c r="N16" s="114"/>
    </row>
    <row r="17" spans="1:15">
      <c r="A17" s="33" t="s">
        <v>179</v>
      </c>
      <c r="B17" s="207" t="s">
        <v>283</v>
      </c>
      <c r="C17" s="207"/>
      <c r="D17" s="207"/>
      <c r="E17" s="21"/>
      <c r="F17" s="21"/>
      <c r="G17" s="21"/>
      <c r="H17" s="51"/>
    </row>
    <row r="18" spans="1:15" ht="18.75" customHeight="1" thickBot="1">
      <c r="B18" s="130" t="s">
        <v>284</v>
      </c>
      <c r="C18" s="131"/>
      <c r="D18" s="177" t="s">
        <v>285</v>
      </c>
      <c r="E18" s="215" t="s">
        <v>286</v>
      </c>
      <c r="F18" s="216">
        <v>0.15</v>
      </c>
      <c r="G18" s="211">
        <v>1</v>
      </c>
      <c r="H18" s="177" t="s">
        <v>287</v>
      </c>
      <c r="I18" s="215" t="s">
        <v>286</v>
      </c>
      <c r="J18" s="216">
        <v>0.13</v>
      </c>
      <c r="K18" s="211">
        <v>1</v>
      </c>
      <c r="L18" s="213" t="s">
        <v>288</v>
      </c>
      <c r="M18" s="213"/>
      <c r="N18" s="213"/>
      <c r="O18" s="213"/>
    </row>
    <row r="19" spans="1:15" ht="15.5">
      <c r="B19" s="131" t="s">
        <v>289</v>
      </c>
      <c r="C19" s="131"/>
      <c r="D19" s="178">
        <f>C3</f>
        <v>500000</v>
      </c>
      <c r="E19" s="215"/>
      <c r="F19" s="216"/>
      <c r="G19" s="211"/>
      <c r="H19" s="179">
        <f>H3</f>
        <v>200000</v>
      </c>
      <c r="I19" s="215"/>
      <c r="J19" s="216"/>
      <c r="K19" s="211"/>
      <c r="L19" s="213"/>
      <c r="M19" s="213"/>
      <c r="N19" s="213"/>
      <c r="O19" s="213"/>
    </row>
    <row r="20" spans="1:15" ht="15.5">
      <c r="B20" s="131"/>
      <c r="C20" s="131"/>
      <c r="D20" s="119"/>
      <c r="E20" s="133"/>
      <c r="F20" s="134"/>
      <c r="H20" s="125"/>
      <c r="I20" s="133"/>
      <c r="J20" s="134"/>
      <c r="L20" s="126"/>
      <c r="M20" s="126"/>
      <c r="N20" s="126"/>
    </row>
    <row r="21" spans="1:15" ht="15.5">
      <c r="B21" s="131"/>
      <c r="C21" s="131"/>
      <c r="D21" s="119"/>
      <c r="E21" s="133"/>
      <c r="F21" s="134"/>
      <c r="H21" s="125"/>
      <c r="I21" s="133"/>
      <c r="J21" s="134"/>
      <c r="L21" s="127"/>
      <c r="M21" s="127"/>
      <c r="N21" s="127"/>
    </row>
    <row r="22" spans="1:15" ht="15.5">
      <c r="B22" s="131"/>
      <c r="C22" s="131"/>
      <c r="D22" s="119"/>
      <c r="E22" s="133"/>
      <c r="F22" s="134"/>
      <c r="H22" s="125"/>
      <c r="I22" s="133"/>
      <c r="J22" s="134"/>
      <c r="L22" s="127"/>
      <c r="M22" s="127"/>
      <c r="N22" s="127"/>
    </row>
    <row r="23" spans="1:15">
      <c r="A23" s="33" t="s">
        <v>185</v>
      </c>
      <c r="B23" s="207" t="s">
        <v>290</v>
      </c>
      <c r="C23" s="207"/>
      <c r="D23" s="207"/>
      <c r="J23" s="35" t="s">
        <v>1</v>
      </c>
      <c r="K23" s="116">
        <v>6</v>
      </c>
    </row>
    <row r="24" spans="1:15" ht="15.5">
      <c r="A24" s="32"/>
      <c r="B24" s="73" t="s">
        <v>271</v>
      </c>
      <c r="C24" s="125">
        <f>C3</f>
        <v>500000</v>
      </c>
      <c r="G24" s="73" t="s">
        <v>271</v>
      </c>
      <c r="H24" s="125">
        <f>H3</f>
        <v>200000</v>
      </c>
      <c r="L24" s="135"/>
      <c r="M24" s="135"/>
    </row>
    <row r="25" spans="1:15" ht="29">
      <c r="B25" s="73" t="s">
        <v>275</v>
      </c>
      <c r="C25" s="123" t="s">
        <v>276</v>
      </c>
      <c r="D25" s="123" t="s">
        <v>291</v>
      </c>
      <c r="G25" s="73" t="s">
        <v>275</v>
      </c>
      <c r="H25" s="123" t="s">
        <v>276</v>
      </c>
      <c r="I25" s="123" t="s">
        <v>291</v>
      </c>
      <c r="M25" s="46"/>
    </row>
    <row r="26" spans="1:15" ht="15.5">
      <c r="B26" s="124">
        <v>1</v>
      </c>
      <c r="C26" s="119">
        <v>300000</v>
      </c>
      <c r="D26" s="125">
        <f>C26</f>
        <v>300000</v>
      </c>
      <c r="G26" s="124">
        <v>1</v>
      </c>
      <c r="H26" s="125">
        <v>40000</v>
      </c>
      <c r="I26" s="125">
        <f>H26</f>
        <v>40000</v>
      </c>
      <c r="M26" s="46"/>
    </row>
    <row r="27" spans="1:15" ht="15.5">
      <c r="B27" s="124">
        <v>2</v>
      </c>
      <c r="C27" s="119">
        <v>150000</v>
      </c>
      <c r="D27" s="125">
        <f>D26+C27</f>
        <v>450000</v>
      </c>
      <c r="E27" s="128"/>
      <c r="G27" s="124">
        <v>2</v>
      </c>
      <c r="H27" s="125">
        <v>45000</v>
      </c>
      <c r="I27" s="125">
        <f>I26+H27</f>
        <v>85000</v>
      </c>
    </row>
    <row r="28" spans="1:15" ht="15.5">
      <c r="B28" s="124">
        <v>3</v>
      </c>
      <c r="C28" s="119">
        <v>200000</v>
      </c>
      <c r="D28" s="125">
        <f t="shared" ref="D28:D30" si="0">D27+C28</f>
        <v>650000</v>
      </c>
      <c r="G28" s="124">
        <v>3</v>
      </c>
      <c r="H28" s="125">
        <v>65000</v>
      </c>
      <c r="I28" s="125">
        <f t="shared" ref="I28:I30" si="1">I27+H28</f>
        <v>150000</v>
      </c>
      <c r="J28" s="128"/>
    </row>
    <row r="29" spans="1:15" ht="15.5">
      <c r="B29" s="124">
        <v>4</v>
      </c>
      <c r="C29" s="119">
        <v>120000</v>
      </c>
      <c r="D29" s="125">
        <f t="shared" si="0"/>
        <v>770000</v>
      </c>
      <c r="G29" s="124">
        <v>4</v>
      </c>
      <c r="H29" s="125">
        <v>80000</v>
      </c>
      <c r="I29" s="125">
        <f t="shared" si="1"/>
        <v>230000</v>
      </c>
      <c r="J29" s="128"/>
      <c r="L29" s="136"/>
    </row>
    <row r="30" spans="1:15" ht="15.5">
      <c r="B30" s="124">
        <v>5</v>
      </c>
      <c r="C30" s="119">
        <v>105000</v>
      </c>
      <c r="D30" s="125">
        <f t="shared" si="0"/>
        <v>875000</v>
      </c>
      <c r="G30" s="124">
        <v>5</v>
      </c>
      <c r="H30" s="125">
        <v>85000</v>
      </c>
      <c r="I30" s="125">
        <f t="shared" si="1"/>
        <v>315000</v>
      </c>
    </row>
    <row r="31" spans="1:15" ht="15.5">
      <c r="E31" s="128"/>
    </row>
    <row r="32" spans="1:15" ht="15.5">
      <c r="B32" s="33" t="s">
        <v>292</v>
      </c>
      <c r="E32" s="128"/>
      <c r="G32" s="33" t="s">
        <v>293</v>
      </c>
    </row>
    <row r="33" spans="1:15" ht="16" customHeight="1" thickBot="1">
      <c r="B33" s="131" t="s">
        <v>294</v>
      </c>
      <c r="C33" s="132">
        <f>C24-D27</f>
        <v>50000</v>
      </c>
      <c r="D33" s="208" t="s">
        <v>295</v>
      </c>
      <c r="E33" s="209">
        <f>(C33/C34)*365</f>
        <v>91.25</v>
      </c>
      <c r="G33" s="131" t="s">
        <v>296</v>
      </c>
      <c r="H33" s="132">
        <f>H24-I28</f>
        <v>50000</v>
      </c>
      <c r="I33" s="210" t="s">
        <v>297</v>
      </c>
      <c r="J33" s="212">
        <f>(H33/H34)*365</f>
        <v>228.125</v>
      </c>
      <c r="K33" s="129"/>
      <c r="L33" s="137"/>
      <c r="M33" s="137"/>
      <c r="N33" s="137"/>
    </row>
    <row r="34" spans="1:15" ht="18" customHeight="1">
      <c r="C34" s="125">
        <f>C28</f>
        <v>200000</v>
      </c>
      <c r="D34" s="208"/>
      <c r="E34" s="209"/>
      <c r="H34" s="125">
        <f>H29</f>
        <v>80000</v>
      </c>
      <c r="I34" s="211"/>
      <c r="J34" s="212"/>
      <c r="L34" s="213" t="s">
        <v>298</v>
      </c>
      <c r="M34" s="213"/>
      <c r="N34" s="213"/>
      <c r="O34" s="213"/>
    </row>
    <row r="35" spans="1:15" ht="15.5">
      <c r="B35" s="131" t="s">
        <v>299</v>
      </c>
      <c r="C35" s="118" t="s">
        <v>51</v>
      </c>
      <c r="G35" s="131" t="s">
        <v>300</v>
      </c>
      <c r="H35" s="118" t="s">
        <v>51</v>
      </c>
      <c r="L35" s="213"/>
      <c r="M35" s="213"/>
      <c r="N35" s="213"/>
      <c r="O35" s="213"/>
    </row>
    <row r="36" spans="1:15" ht="15.5">
      <c r="B36" s="131"/>
      <c r="C36" s="118"/>
      <c r="G36" s="131"/>
      <c r="H36" s="118"/>
      <c r="L36" s="173"/>
      <c r="M36" s="173"/>
      <c r="N36" s="173"/>
      <c r="O36" s="173"/>
    </row>
    <row r="37" spans="1:15" ht="15.5">
      <c r="J37" s="35" t="s">
        <v>1</v>
      </c>
      <c r="K37" s="116">
        <v>2</v>
      </c>
      <c r="L37" s="137"/>
      <c r="M37" s="137"/>
      <c r="N37" s="137"/>
    </row>
    <row r="38" spans="1:15" ht="15.5">
      <c r="A38" s="189" t="s">
        <v>197</v>
      </c>
      <c r="B38" s="131" t="s">
        <v>301</v>
      </c>
      <c r="C38" s="131"/>
      <c r="D38" s="131"/>
      <c r="F38" s="131"/>
      <c r="G38" s="131"/>
      <c r="H38" s="131"/>
      <c r="L38" s="206" t="s">
        <v>302</v>
      </c>
      <c r="M38" s="206"/>
      <c r="N38" s="206"/>
    </row>
    <row r="40" spans="1:15">
      <c r="N40" s="114"/>
    </row>
    <row r="41" spans="1:15">
      <c r="N41" s="114"/>
    </row>
    <row r="42" spans="1:15">
      <c r="N42" s="114"/>
    </row>
  </sheetData>
  <mergeCells count="18">
    <mergeCell ref="L18:O19"/>
    <mergeCell ref="L34:O35"/>
    <mergeCell ref="L2:M2"/>
    <mergeCell ref="B17:D17"/>
    <mergeCell ref="E18:E19"/>
    <mergeCell ref="F18:F19"/>
    <mergeCell ref="G18:G19"/>
    <mergeCell ref="I18:I19"/>
    <mergeCell ref="J18:J19"/>
    <mergeCell ref="K18:K19"/>
    <mergeCell ref="F7:F11"/>
    <mergeCell ref="K7:K11"/>
    <mergeCell ref="L38:N38"/>
    <mergeCell ref="B23:D23"/>
    <mergeCell ref="D33:D34"/>
    <mergeCell ref="E33:E34"/>
    <mergeCell ref="I33:I34"/>
    <mergeCell ref="J33:J34"/>
  </mergeCells>
  <printOptions gridLines="1"/>
  <pageMargins left="0.70866141732283472" right="0.70866141732283472" top="0.74803149606299213" bottom="0.74803149606299213" header="0.31496062992125984" footer="0.31496062992125984"/>
  <pageSetup paperSize="9" scale="67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473AF-E7BE-48F0-AD59-AC51CFB07B59}">
  <sheetPr>
    <pageSetUpPr fitToPage="1"/>
  </sheetPr>
  <dimension ref="A1:S20"/>
  <sheetViews>
    <sheetView workbookViewId="0">
      <selection sqref="A1:S15"/>
    </sheetView>
  </sheetViews>
  <sheetFormatPr defaultColWidth="8.7265625" defaultRowHeight="14.5"/>
  <cols>
    <col min="1" max="1" width="3.7265625" customWidth="1"/>
    <col min="12" max="12" width="13.1796875" customWidth="1"/>
    <col min="13" max="13" width="9.7265625" bestFit="1" customWidth="1"/>
    <col min="14" max="14" width="1.90625" bestFit="1" customWidth="1"/>
  </cols>
  <sheetData>
    <row r="1" spans="1:19">
      <c r="A1" s="17" t="s">
        <v>268</v>
      </c>
      <c r="M1" s="35" t="s">
        <v>1</v>
      </c>
      <c r="N1" s="139">
        <v>3</v>
      </c>
      <c r="O1" s="32" t="s">
        <v>2</v>
      </c>
    </row>
    <row r="2" spans="1:19">
      <c r="A2" s="33" t="s">
        <v>303</v>
      </c>
      <c r="B2" s="207" t="s">
        <v>304</v>
      </c>
      <c r="C2" s="207"/>
      <c r="D2" s="207"/>
      <c r="E2" s="207"/>
      <c r="F2" s="207"/>
      <c r="G2" s="207"/>
      <c r="H2" s="207"/>
      <c r="I2" s="207"/>
      <c r="J2" s="207"/>
      <c r="K2" s="207"/>
      <c r="L2" s="207"/>
    </row>
    <row r="3" spans="1:19">
      <c r="A3" s="32"/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38"/>
      <c r="N3" s="139"/>
    </row>
    <row r="4" spans="1:19">
      <c r="A4" s="32"/>
      <c r="B4" s="207" t="s">
        <v>305</v>
      </c>
      <c r="C4" s="207"/>
      <c r="D4" s="140"/>
      <c r="E4" s="140"/>
      <c r="F4" s="140"/>
      <c r="G4" s="140"/>
      <c r="H4" s="140"/>
      <c r="I4" s="140"/>
      <c r="J4" s="140"/>
      <c r="K4" s="140"/>
      <c r="L4" s="140"/>
      <c r="M4" s="138"/>
      <c r="N4" s="139"/>
    </row>
    <row r="5" spans="1:19" ht="18" customHeight="1">
      <c r="A5" s="33"/>
      <c r="B5" s="152" t="s">
        <v>306</v>
      </c>
      <c r="C5" s="152"/>
      <c r="D5" s="152"/>
      <c r="E5" s="152"/>
      <c r="F5" s="152"/>
      <c r="G5" s="152"/>
      <c r="H5" s="152"/>
      <c r="I5" s="152"/>
      <c r="J5" s="137"/>
      <c r="K5" s="137"/>
      <c r="L5" s="137"/>
      <c r="M5" s="137"/>
      <c r="O5" s="218" t="s">
        <v>307</v>
      </c>
      <c r="P5" s="218"/>
      <c r="Q5" s="218"/>
      <c r="R5" s="218"/>
      <c r="S5" s="218"/>
    </row>
    <row r="6" spans="1:19" ht="15.5">
      <c r="A6" s="33"/>
      <c r="B6" s="152" t="s">
        <v>308</v>
      </c>
      <c r="C6" s="152"/>
      <c r="D6" s="152"/>
      <c r="E6" s="152"/>
      <c r="F6" s="152"/>
      <c r="G6" s="152"/>
      <c r="H6" s="152"/>
      <c r="I6" s="152"/>
      <c r="J6" s="137"/>
      <c r="K6" s="137"/>
      <c r="L6" s="33"/>
      <c r="M6" s="46"/>
      <c r="O6" s="218"/>
      <c r="P6" s="218"/>
      <c r="Q6" s="218"/>
      <c r="R6" s="218"/>
      <c r="S6" s="218"/>
    </row>
    <row r="7" spans="1:19" ht="15.5">
      <c r="A7" s="33"/>
      <c r="B7" s="152" t="s">
        <v>309</v>
      </c>
      <c r="C7" s="152"/>
      <c r="D7" s="152"/>
      <c r="E7" s="152"/>
      <c r="F7" s="152"/>
      <c r="G7" s="152"/>
      <c r="H7" s="152"/>
      <c r="I7" s="152"/>
      <c r="J7" s="137"/>
      <c r="K7" s="137"/>
      <c r="L7" s="33"/>
      <c r="M7" s="46"/>
      <c r="O7" s="218"/>
      <c r="P7" s="218"/>
      <c r="Q7" s="218"/>
      <c r="R7" s="218"/>
      <c r="S7" s="218"/>
    </row>
    <row r="8" spans="1:19">
      <c r="A8" s="33"/>
      <c r="B8" s="60" t="s">
        <v>310</v>
      </c>
      <c r="C8" s="46"/>
      <c r="D8" s="33"/>
      <c r="E8" s="33"/>
      <c r="F8" s="33"/>
      <c r="G8" s="33"/>
      <c r="H8" s="33"/>
      <c r="I8" s="33"/>
      <c r="J8" s="33"/>
      <c r="K8" s="33"/>
      <c r="L8" s="33"/>
      <c r="M8" s="33"/>
    </row>
    <row r="9" spans="1:19">
      <c r="A9" s="33"/>
      <c r="B9" s="60" t="s">
        <v>311</v>
      </c>
      <c r="C9" s="46"/>
      <c r="D9" s="33"/>
      <c r="E9" s="33"/>
      <c r="F9" s="33"/>
      <c r="G9" s="33"/>
      <c r="H9" s="33"/>
      <c r="I9" s="33"/>
      <c r="J9" s="33"/>
      <c r="K9" s="33"/>
      <c r="L9" s="33"/>
      <c r="M9" s="33"/>
    </row>
    <row r="10" spans="1:19">
      <c r="A10" s="33"/>
      <c r="B10" s="60"/>
      <c r="C10" s="46"/>
      <c r="D10" s="33"/>
      <c r="E10" s="33"/>
      <c r="F10" s="33"/>
      <c r="G10" s="33"/>
      <c r="H10" s="33"/>
      <c r="I10" s="33"/>
      <c r="J10" s="33"/>
      <c r="K10" s="33"/>
      <c r="L10" s="33"/>
      <c r="M10" s="33"/>
    </row>
    <row r="11" spans="1:19" ht="15.5">
      <c r="A11" s="33"/>
      <c r="B11" s="207" t="s">
        <v>312</v>
      </c>
      <c r="C11" s="207"/>
      <c r="D11" s="33"/>
      <c r="E11" s="33"/>
      <c r="F11" s="33"/>
      <c r="G11" s="33"/>
      <c r="H11" s="33"/>
      <c r="I11" s="33"/>
      <c r="J11" s="33"/>
      <c r="K11" s="33"/>
      <c r="L11" s="149"/>
      <c r="M11" s="33"/>
    </row>
    <row r="12" spans="1:19">
      <c r="A12" s="33"/>
      <c r="B12" s="60" t="s">
        <v>313</v>
      </c>
      <c r="C12" s="46"/>
      <c r="D12" s="33"/>
      <c r="E12" s="33"/>
      <c r="F12" s="33"/>
      <c r="G12" s="33"/>
      <c r="H12" s="33"/>
      <c r="I12" s="33"/>
      <c r="J12" s="33"/>
      <c r="K12" s="33"/>
      <c r="L12" s="150"/>
      <c r="M12" s="33"/>
    </row>
    <row r="13" spans="1:19" ht="15.5">
      <c r="B13" s="60" t="s">
        <v>314</v>
      </c>
      <c r="C13" s="152"/>
      <c r="D13" s="152"/>
      <c r="E13" s="152"/>
      <c r="F13" s="152"/>
      <c r="G13" s="152"/>
      <c r="H13" s="152"/>
      <c r="I13" s="152"/>
      <c r="J13" s="137"/>
      <c r="K13" s="137"/>
      <c r="L13" s="150"/>
      <c r="M13" s="46"/>
      <c r="N13" s="114"/>
    </row>
    <row r="14" spans="1:19">
      <c r="B14" s="60" t="s">
        <v>315</v>
      </c>
      <c r="L14" s="150"/>
      <c r="M14" s="46"/>
      <c r="N14" s="114"/>
    </row>
    <row r="15" spans="1:19" ht="16.5" customHeight="1">
      <c r="B15" s="60" t="s">
        <v>316</v>
      </c>
      <c r="L15" s="150"/>
    </row>
    <row r="16" spans="1:19" ht="16.5" customHeight="1">
      <c r="L16" s="151"/>
    </row>
    <row r="17" spans="12:14">
      <c r="L17" s="150"/>
      <c r="M17" s="46"/>
      <c r="N17" s="114"/>
    </row>
    <row r="18" spans="12:14">
      <c r="L18" s="150"/>
      <c r="M18" s="46"/>
      <c r="N18" s="114"/>
    </row>
    <row r="19" spans="12:14">
      <c r="L19" s="150"/>
    </row>
    <row r="20" spans="12:14">
      <c r="L20" s="150"/>
    </row>
  </sheetData>
  <mergeCells count="4">
    <mergeCell ref="B2:L2"/>
    <mergeCell ref="B4:C4"/>
    <mergeCell ref="B11:C11"/>
    <mergeCell ref="O5:S7"/>
  </mergeCells>
  <printOptions gridLines="1"/>
  <pageMargins left="0.70866141732283472" right="0.70866141732283472" top="0.74803149606299213" bottom="0.74803149606299213" header="0.31496062992125984" footer="0.31496062992125984"/>
  <pageSetup paperSize="9" scale="8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0A5AA676D2624AA7FE72318C9F5667" ma:contentTypeVersion="11" ma:contentTypeDescription="Create a new document." ma:contentTypeScope="" ma:versionID="0feb9b6a8f7fdbbaa0ec5669e84554e5">
  <xsd:schema xmlns:xsd="http://www.w3.org/2001/XMLSchema" xmlns:xs="http://www.w3.org/2001/XMLSchema" xmlns:p="http://schemas.microsoft.com/office/2006/metadata/properties" xmlns:ns2="d125b3f6-d0e6-4703-adf4-6684bfb85344" xmlns:ns3="04c0c4c1-8f5a-4404-9dca-a6e74bdc6e20" targetNamespace="http://schemas.microsoft.com/office/2006/metadata/properties" ma:root="true" ma:fieldsID="47a9ed1d410b20827ded8140f0aff4d1" ns2:_="" ns3:_="">
    <xsd:import namespace="d125b3f6-d0e6-4703-adf4-6684bfb85344"/>
    <xsd:import namespace="04c0c4c1-8f5a-4404-9dca-a6e74bdc6e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5b3f6-d0e6-4703-adf4-6684bfb853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c0c4c1-8f5a-4404-9dca-a6e74bdc6e2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A351D3-53F9-492D-B1F0-186EACD40A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25b3f6-d0e6-4703-adf4-6684bfb85344"/>
    <ds:schemaRef ds:uri="04c0c4c1-8f5a-4404-9dca-a6e74bdc6e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9B0FC1-7DDF-42B4-935C-964E7DF24F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F3EA72-E351-47E8-A3BE-EA9251016446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04c0c4c1-8f5a-4404-9dca-a6e74bdc6e20"/>
    <ds:schemaRef ds:uri="http://purl.org/dc/dcmitype/"/>
    <ds:schemaRef ds:uri="http://purl.org/dc/elements/1.1/"/>
    <ds:schemaRef ds:uri="http://schemas.microsoft.com/office/infopath/2007/PartnerControls"/>
    <ds:schemaRef ds:uri="d125b3f6-d0e6-4703-adf4-6684bfb85344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Q1 (a)(i)</vt:lpstr>
      <vt:lpstr>Q1 (a)(ii)</vt:lpstr>
      <vt:lpstr>Q1 (b)</vt:lpstr>
      <vt:lpstr>Q2 PART A</vt:lpstr>
      <vt:lpstr>Q2 PART B</vt:lpstr>
      <vt:lpstr>Q2 PART C a</vt:lpstr>
      <vt:lpstr>Q2 PART C b</vt:lpstr>
      <vt:lpstr>Q2 PART C c</vt:lpstr>
      <vt:lpstr>Q3</vt:lpstr>
      <vt:lpstr>Q4 (a)-(c)</vt:lpstr>
      <vt:lpstr>Q4 (d)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 MacKenzie</dc:creator>
  <cp:keywords/>
  <dc:description/>
  <cp:lastModifiedBy>Emma Reavley</cp:lastModifiedBy>
  <cp:revision/>
  <cp:lastPrinted>2026-07-09T12:08:47Z</cp:lastPrinted>
  <dcterms:created xsi:type="dcterms:W3CDTF">2025-08-19T10:26:33Z</dcterms:created>
  <dcterms:modified xsi:type="dcterms:W3CDTF">2026-07-09T12:10:46Z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0x010100120A5AA676D2624AA7FE72318C9F5667</vt:lpwstr>
  </property>
</Properties>
</file>